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30" yWindow="600" windowWidth="18855" windowHeight="10680"/>
  </bookViews>
  <sheets>
    <sheet name="Rekapitulace stavby" sheetId="1" r:id="rId1"/>
    <sheet name="SO-102 - Polní cesta DC6" sheetId="2" r:id="rId2"/>
    <sheet name="VON - Vedlejší a ostatní ..." sheetId="3" r:id="rId3"/>
    <sheet name="Pokyny pro vyplnění" sheetId="4" r:id="rId4"/>
  </sheets>
  <definedNames>
    <definedName name="_xlnm._FilterDatabase" localSheetId="1" hidden="1">'SO-102 - Polní cesta DC6'!$C$85:$K$241</definedName>
    <definedName name="_xlnm._FilterDatabase" localSheetId="2" hidden="1">'VON - Vedlejší a ostatní ...'!$C$81:$K$118</definedName>
    <definedName name="_xlnm.Print_Titles" localSheetId="0">'Rekapitulace stavby'!$52:$52</definedName>
    <definedName name="_xlnm.Print_Titles" localSheetId="1">'SO-102 - Polní cesta DC6'!$85:$85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'SO-102 - Polní cesta DC6'!$C$4:$J$39,'SO-102 - Polní cesta DC6'!$C$45:$J$67,'SO-102 - Polní cesta DC6'!$C$73:$K$241</definedName>
    <definedName name="_xlnm.Print_Area" localSheetId="2">'VON - Vedlejší a ostatní ...'!$C$4:$J$39,'VON - Vedlejší a ostatní ...'!$C$45:$J$63,'VON - Vedlejší a ostatní ...'!$C$69:$K$118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16" i="3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 s="1"/>
  <c r="J23"/>
  <c r="J18"/>
  <c r="E18"/>
  <c r="F79" s="1"/>
  <c r="J17"/>
  <c r="J12"/>
  <c r="J76"/>
  <c r="E7"/>
  <c r="E72" s="1"/>
  <c r="J37" i="2"/>
  <c r="J36"/>
  <c r="AY55" i="1" s="1"/>
  <c r="J35" i="2"/>
  <c r="AX55" i="1"/>
  <c r="BI239" i="2"/>
  <c r="BH239"/>
  <c r="BG239"/>
  <c r="BF239"/>
  <c r="T239"/>
  <c r="T238" s="1"/>
  <c r="R239"/>
  <c r="R238"/>
  <c r="P239"/>
  <c r="P238" s="1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83" s="1"/>
  <c r="J23"/>
  <c r="J18"/>
  <c r="E18"/>
  <c r="F55" s="1"/>
  <c r="J17"/>
  <c r="J12"/>
  <c r="J52"/>
  <c r="E7"/>
  <c r="E76"/>
  <c r="L50" i="1"/>
  <c r="AM50"/>
  <c r="AM49"/>
  <c r="L49"/>
  <c r="AM47"/>
  <c r="L47"/>
  <c r="L45"/>
  <c r="L44"/>
  <c r="BK182" i="2"/>
  <c r="BK132"/>
  <c r="J146"/>
  <c r="J202"/>
  <c r="BK119"/>
  <c r="J85" i="3"/>
  <c r="BK224" i="2"/>
  <c r="J115"/>
  <c r="BK150"/>
  <c r="BK234"/>
  <c r="J102"/>
  <c r="J139"/>
  <c r="BK110" i="3"/>
  <c r="J186" i="2"/>
  <c r="J111"/>
  <c r="J136"/>
  <c r="J194"/>
  <c r="BK169"/>
  <c r="J95" i="3"/>
  <c r="J107"/>
  <c r="BK190" i="2"/>
  <c r="J132"/>
  <c r="BK127"/>
  <c r="J150"/>
  <c r="BK174"/>
  <c r="BK88" i="3"/>
  <c r="J101"/>
  <c r="BK139" i="2"/>
  <c r="J107"/>
  <c r="BK107"/>
  <c r="BK220"/>
  <c r="J213"/>
  <c r="BK104" i="3"/>
  <c r="BK98"/>
  <c r="BK146" i="2"/>
  <c r="BK186"/>
  <c r="J169"/>
  <c r="BK211"/>
  <c r="J110" i="3"/>
  <c r="J104"/>
  <c r="BK143" i="2"/>
  <c r="J198"/>
  <c r="J231"/>
  <c r="AS54" i="1"/>
  <c r="BK213" i="2"/>
  <c r="BK165"/>
  <c r="J190"/>
  <c r="BK207"/>
  <c r="BK107" i="3"/>
  <c r="J88"/>
  <c r="J165" i="2"/>
  <c r="J224"/>
  <c r="BK160"/>
  <c r="J234"/>
  <c r="BK101" i="3"/>
  <c r="J91"/>
  <c r="BK178" i="2"/>
  <c r="J207"/>
  <c r="BK198"/>
  <c r="BK227"/>
  <c r="BK98"/>
  <c r="J211"/>
  <c r="BK202"/>
  <c r="J93"/>
  <c r="BK123"/>
  <c r="J89"/>
  <c r="BK95" i="3"/>
  <c r="BK91"/>
  <c r="BK155" i="2"/>
  <c r="J217"/>
  <c r="J227"/>
  <c r="J220"/>
  <c r="BK93"/>
  <c r="J98" i="3"/>
  <c r="BK217" i="2"/>
  <c r="J178"/>
  <c r="BK239"/>
  <c r="BK115"/>
  <c r="J143"/>
  <c r="BK85" i="3"/>
  <c r="BK194" i="2"/>
  <c r="J239"/>
  <c r="BK102"/>
  <c r="J127"/>
  <c r="J182"/>
  <c r="J116" i="3"/>
  <c r="J160" i="2"/>
  <c r="BK231"/>
  <c r="J123"/>
  <c r="J155"/>
  <c r="BK111"/>
  <c r="BK116" i="3"/>
  <c r="BK113"/>
  <c r="J174" i="2"/>
  <c r="BK89"/>
  <c r="J98"/>
  <c r="J119"/>
  <c r="BK136"/>
  <c r="J113" i="3"/>
  <c r="BK88" i="2" l="1"/>
  <c r="J88" s="1"/>
  <c r="J61" s="1"/>
  <c r="R154"/>
  <c r="T164"/>
  <c r="BK173"/>
  <c r="J173" s="1"/>
  <c r="J64" s="1"/>
  <c r="BK206"/>
  <c r="J206" s="1"/>
  <c r="J65" s="1"/>
  <c r="BK94" i="3"/>
  <c r="J94"/>
  <c r="J62" s="1"/>
  <c r="P88" i="2"/>
  <c r="BK154"/>
  <c r="J154"/>
  <c r="J62" s="1"/>
  <c r="BK164"/>
  <c r="J164" s="1"/>
  <c r="J63" s="1"/>
  <c r="R173"/>
  <c r="R206"/>
  <c r="P84" i="3"/>
  <c r="P94"/>
  <c r="R88" i="2"/>
  <c r="R87" s="1"/>
  <c r="R86" s="1"/>
  <c r="P154"/>
  <c r="R164"/>
  <c r="P173"/>
  <c r="T206"/>
  <c r="R84" i="3"/>
  <c r="R94"/>
  <c r="T88" i="2"/>
  <c r="T154"/>
  <c r="P164"/>
  <c r="T173"/>
  <c r="P206"/>
  <c r="BK84" i="3"/>
  <c r="J84"/>
  <c r="J61" s="1"/>
  <c r="T84"/>
  <c r="T94"/>
  <c r="BK238" i="2"/>
  <c r="J238" s="1"/>
  <c r="J66" s="1"/>
  <c r="F55" i="3"/>
  <c r="BE107"/>
  <c r="J52"/>
  <c r="J79"/>
  <c r="BE85"/>
  <c r="BE88"/>
  <c r="BE95"/>
  <c r="BE104"/>
  <c r="E48"/>
  <c r="BE98"/>
  <c r="BE110"/>
  <c r="BE116"/>
  <c r="BE91"/>
  <c r="BE101"/>
  <c r="BE113"/>
  <c r="E48" i="2"/>
  <c r="J55"/>
  <c r="J80"/>
  <c r="F83"/>
  <c r="BE111"/>
  <c r="BE115"/>
  <c r="BE123"/>
  <c r="BE146"/>
  <c r="BE150"/>
  <c r="BE155"/>
  <c r="BE194"/>
  <c r="BE231"/>
  <c r="BE89"/>
  <c r="BE93"/>
  <c r="BE107"/>
  <c r="BE136"/>
  <c r="BE139"/>
  <c r="BE165"/>
  <c r="BE174"/>
  <c r="BE178"/>
  <c r="BE182"/>
  <c r="BE198"/>
  <c r="BE202"/>
  <c r="BE213"/>
  <c r="BE224"/>
  <c r="BE227"/>
  <c r="BE143"/>
  <c r="BE160"/>
  <c r="BE169"/>
  <c r="BE186"/>
  <c r="BE190"/>
  <c r="BE211"/>
  <c r="BE217"/>
  <c r="BE220"/>
  <c r="BE234"/>
  <c r="BE239"/>
  <c r="BE98"/>
  <c r="BE102"/>
  <c r="BE119"/>
  <c r="BE127"/>
  <c r="BE132"/>
  <c r="BE207"/>
  <c r="F36" i="3"/>
  <c r="BC56" i="1" s="1"/>
  <c r="F37" i="3"/>
  <c r="BD56" i="1" s="1"/>
  <c r="F36" i="2"/>
  <c r="BC55" i="1" s="1"/>
  <c r="F35" i="2"/>
  <c r="BB55" i="1" s="1"/>
  <c r="J34" i="2"/>
  <c r="AW55" i="1" s="1"/>
  <c r="F34" i="2"/>
  <c r="BA55" i="1" s="1"/>
  <c r="J34" i="3"/>
  <c r="AW56" i="1" s="1"/>
  <c r="F34" i="3"/>
  <c r="BA56" i="1" s="1"/>
  <c r="F35" i="3"/>
  <c r="BB56" i="1" s="1"/>
  <c r="F37" i="2"/>
  <c r="BD55" i="1" s="1"/>
  <c r="T87" i="2" l="1"/>
  <c r="T86" s="1"/>
  <c r="R83" i="3"/>
  <c r="R82" s="1"/>
  <c r="P87" i="2"/>
  <c r="P86" s="1"/>
  <c r="AU55" i="1" s="1"/>
  <c r="T83" i="3"/>
  <c r="T82"/>
  <c r="P83"/>
  <c r="P82" s="1"/>
  <c r="AU56" i="1" s="1"/>
  <c r="BK87" i="2"/>
  <c r="BK86" s="1"/>
  <c r="J86" s="1"/>
  <c r="J30" s="1"/>
  <c r="AG55" i="1" s="1"/>
  <c r="BK83" i="3"/>
  <c r="BK82"/>
  <c r="J82" s="1"/>
  <c r="J59" s="1"/>
  <c r="BC54" i="1"/>
  <c r="AY54"/>
  <c r="F33" i="3"/>
  <c r="AZ56" i="1" s="1"/>
  <c r="J33" i="3"/>
  <c r="AV56" i="1"/>
  <c r="AT56" s="1"/>
  <c r="BA54"/>
  <c r="AW54"/>
  <c r="AK30"/>
  <c r="BD54"/>
  <c r="W33" s="1"/>
  <c r="F33" i="2"/>
  <c r="AZ55" i="1"/>
  <c r="BB54"/>
  <c r="W31" s="1"/>
  <c r="J33" i="2"/>
  <c r="AV55" i="1" s="1"/>
  <c r="AT55" s="1"/>
  <c r="AN55" l="1"/>
  <c r="J87" i="2"/>
  <c r="J60" s="1"/>
  <c r="J83" i="3"/>
  <c r="J60"/>
  <c r="J59" i="2"/>
  <c r="J39"/>
  <c r="W30" i="1"/>
  <c r="AZ54"/>
  <c r="W29" s="1"/>
  <c r="AU54"/>
  <c r="J30" i="3"/>
  <c r="AG56" i="1"/>
  <c r="AG54" s="1"/>
  <c r="AK26" s="1"/>
  <c r="W32"/>
  <c r="AX54"/>
  <c r="J39" i="3" l="1"/>
  <c r="AN56" i="1"/>
  <c r="AV54"/>
  <c r="AK29" s="1"/>
  <c r="AK35" s="1"/>
  <c r="AT54" l="1"/>
  <c r="AN54" s="1"/>
</calcChain>
</file>

<file path=xl/sharedStrings.xml><?xml version="1.0" encoding="utf-8"?>
<sst xmlns="http://schemas.openxmlformats.org/spreadsheetml/2006/main" count="2334" uniqueCount="630">
  <si>
    <t>Export Komplet</t>
  </si>
  <si>
    <t>VZ</t>
  </si>
  <si>
    <t>2.0</t>
  </si>
  <si>
    <t>ZAMOK</t>
  </si>
  <si>
    <t>False</t>
  </si>
  <si>
    <t>{07c614e0-1629-49c3-a515-2f92c267d2b5}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</si>
  <si>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</si>
  <si>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</si>
  <si>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</si>
  <si>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</si>
  <si>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</si>
  <si>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</si>
  <si>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</si>
  <si>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</si>
  <si>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JAK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</si>
  <si>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</si>
  <si>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</si>
  <si>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Společná zařízení Urbanice - DC6</t>
  </si>
  <si>
    <t>KSO:</t>
  </si>
  <si>
    <t/>
  </si>
  <si>
    <t>CC-CZ:</t>
  </si>
  <si>
    <t>Místo:</t>
  </si>
  <si>
    <t xml:space="preserve"> </t>
  </si>
  <si>
    <t>Datum:</t>
  </si>
  <si>
    <t>7. 6. 2024</t>
  </si>
  <si>
    <t>Zadavatel:</t>
  </si>
  <si>
    <t>IČ:</t>
  </si>
  <si>
    <t>Obec Urbanice</t>
  </si>
  <si>
    <t>DIČ:</t>
  </si>
  <si>
    <t>Účastník: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</si>
  <si>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</si>
  <si>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</si>
  <si>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</si>
  <si>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</si>
  <si>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</si>
  <si>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</si>
  <si>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</si>
  <si>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</si>
  <si>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</si>
  <si>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</si>
  <si>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</si>
  <si>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</si>
  <si>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</si>
  <si>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</si>
  <si>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</si>
  <si>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</si>
  <si>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</si>
  <si>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</si>
  <si>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</si>
  <si>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</si>
  <si>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</si>
  <si>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</si>
  <si>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</si>
  <si>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</si>
  <si>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</si>
  <si>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</si>
  <si>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</si>
  <si>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</si>
  <si>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</si>
  <si>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</si>
  <si>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</si>
  <si>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</si>
  <si>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</si>
  <si>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</si>
  <si>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</si>
  <si>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</si>
  <si>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</si>
  <si>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</si>
  <si>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</si>
  <si>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</si>
  <si>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</si>
  <si>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</si>
  <si>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</si>
  <si>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</si>
  <si>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</si>
  <si>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</si>
  <si>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SO-102</t>
  </si>
  <si>
    <t>Polní cesta DC6</t>
  </si>
  <si>
    <t>STA</t>
  </si>
  <si>
    <t>1</t>
  </si>
  <si>
    <t>{2afb1dc5-dc02-4d86-b925-17023bf29818}</t>
  </si>
  <si>
    <t>822 2</t>
  </si>
  <si>
    <t>2</t>
  </si>
  <si>
    <t>VON</t>
  </si>
  <si>
    <t>Vedlejší a ostatní náklady</t>
  </si>
  <si>
    <t>{98f2ba68-86b7-40bc-aa28-447fd16a5dce}</t>
  </si>
  <si>
    <t>KRYCÍ LIST SOUPISU PRACÍ</t>
  </si>
  <si>
    <t>Objekt:</t>
  </si>
  <si>
    <t>SO-102 - Polní cesta DC6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</si>
  <si>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</si>
  <si>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</si>
  <si>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</si>
  <si>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</si>
  <si>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</si>
  <si>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</si>
  <si>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</si>
  <si>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</si>
  <si>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</si>
  <si>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</si>
  <si>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</si>
  <si>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</si>
  <si>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</si>
  <si>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</si>
  <si>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</si>
  <si>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</si>
  <si>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</si>
  <si>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</si>
  <si>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</si>
  <si>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</si>
  <si>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</si>
  <si>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</si>
  <si>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</si>
  <si>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</si>
  <si>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</si>
  <si>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</si>
  <si>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</si>
  <si>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</si>
  <si>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</si>
  <si>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113202111</t>
  </si>
  <si>
    <t>Vytrhání obrub krajníků obrubníků stojatých</t>
  </si>
  <si>
    <t>m</t>
  </si>
  <si>
    <t>CS ÚRS 2024 01</t>
  </si>
  <si>
    <t>4</t>
  </si>
  <si>
    <t>1327057036</t>
  </si>
  <si>
    <t>PP</t>
  </si>
  <si>
    <t>Vytrhání obrub s vybouráním lože, s přemístěním hmot na skládku na vzdálenost do 3 m nebo s naložením na dopravní prostředek z krajníků nebo obrubníků stojatých</t>
  </si>
  <si>
    <t>Online PSC</t>
  </si>
  <si>
    <t>https://podminky.urs.cz/item/CS_URS_2024_01/113202111</t>
  </si>
  <si>
    <t>VV</t>
  </si>
  <si>
    <t>"napojení na KÚ - viz. D.1.1.2.1." 18,5</t>
  </si>
  <si>
    <t>121151123</t>
  </si>
  <si>
    <t>Sejmutí ornice plochy přes 500 m2 tl vrstvy do 200 mm strojně</t>
  </si>
  <si>
    <t>m2</t>
  </si>
  <si>
    <t>13885951</t>
  </si>
  <si>
    <t>Sejmutí ornice strojně při souvislé ploše přes 500 m2, tl. vrstvy do 200 mm</t>
  </si>
  <si>
    <t>https://podminky.urs.cz/item/CS_URS_2024_01/121151123</t>
  </si>
  <si>
    <t>P</t>
  </si>
  <si>
    <t>Poznámka k položce:_x000D_
 V cenách jsou započteny i náklady na_x000D_
a) naložení sejmuté ornice na dopravní prostředek_x000D_
b) vodorovné přemístění na hromady v místě upotřebení nebo na dočasné či trvalé skládky na vzdálenost do 50 m a se složením.</t>
  </si>
  <si>
    <t>"viz. Tabulka kubatur D.1.1.2.4." 1053,2</t>
  </si>
  <si>
    <t>3</t>
  </si>
  <si>
    <t>122252204</t>
  </si>
  <si>
    <t>Odkopávky a prokopávky nezapažené pro silnice a dálnice v hornině třídy těžitelnosti I objem do 500 m3 strojně</t>
  </si>
  <si>
    <t>m3</t>
  </si>
  <si>
    <t>597592044</t>
  </si>
  <si>
    <t>Odkopávky a prokopávky nezapažené pro silnice a dálnice strojně v hornině třídy těžitelnosti I přes 100 do 500 m3</t>
  </si>
  <si>
    <t>https://podminky.urs.cz/item/CS_URS_2024_01/122252204</t>
  </si>
  <si>
    <t>"viz. Tabulka kubatur D.1.1.2.4." 125,9</t>
  </si>
  <si>
    <t>129001101</t>
  </si>
  <si>
    <t>Příplatek za ztížení odkopávky nebo prokopávky v blízkosti inženýrských sítí</t>
  </si>
  <si>
    <t>1398493303</t>
  </si>
  <si>
    <t>Příplatek k cenám vykopávek za ztížení vykopávky v blízkosti podzemního vedení nebo výbušnin v horninách jakékoliv třídy</t>
  </si>
  <si>
    <t>https://podminky.urs.cz/item/CS_URS_2024_01/129001101</t>
  </si>
  <si>
    <t>"křížení s plynovodem - viz. D.1.1.2.1." 16,0*1,5*1,0</t>
  </si>
  <si>
    <t>"křížení s vodovodem - viz. D.1.1.2.1." 18,0*1,5*1,0</t>
  </si>
  <si>
    <t>5</t>
  </si>
  <si>
    <t>131251100</t>
  </si>
  <si>
    <t>Hloubení jam nezapažených v hornině třídy těžitelnosti I skupiny 3 objem do 20 m3 strojně</t>
  </si>
  <si>
    <t>-1721250383</t>
  </si>
  <si>
    <t>Hloubení nezapažených jam a zářezů strojně s urovnáním dna do předepsaného profilu a spádu v hornině třídy těžitelnosti I skupiny 3 do 20 m3</t>
  </si>
  <si>
    <t>https://podminky.urs.cz/item/CS_URS_2024_01/131251100</t>
  </si>
  <si>
    <t>"opevnění výustě drenáže - viz. D.1.1.2.1." 2,0*1,0*0,3</t>
  </si>
  <si>
    <t>6</t>
  </si>
  <si>
    <t>132251101</t>
  </si>
  <si>
    <t>Hloubení rýh nezapažených š do 800 mm v hornině třídy těžitelnosti I skupiny 3 objem do 20 m3 strojně</t>
  </si>
  <si>
    <t>495256761</t>
  </si>
  <si>
    <t>Hloubení nezapažených rýh šířky do 800 mm strojně s urovnáním dna do předepsaného profilu a spádu v hornině třídy těžitelnosti I skupiny 3 do 20 m3</t>
  </si>
  <si>
    <t>https://podminky.urs.cz/item/CS_URS_2024_01/132251101</t>
  </si>
  <si>
    <t>"drenáž - viz. Tabulka kubatur D.1.1.2.4." 12,4</t>
  </si>
  <si>
    <t>7</t>
  </si>
  <si>
    <t>162651112</t>
  </si>
  <si>
    <t>Vodorovné přemístění přes 4 000 do 5000 m výkopku/sypaniny z horniny třídy těžitelnosti I skupiny 1 až 3</t>
  </si>
  <si>
    <t>1408583899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</si>
  <si>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</si>
  <si>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https://podminky.urs.cz/item/CS_URS_2024_01/162651112</t>
  </si>
  <si>
    <t>"přebytečná zemina" 125,9+0,6+12,4-32,7</t>
  </si>
  <si>
    <t>8</t>
  </si>
  <si>
    <t>171151131</t>
  </si>
  <si>
    <t>Uložení sypaniny z hornin nesoudržných a soudržných střídavě do násypů zhutněných strojně</t>
  </si>
  <si>
    <t>1395056296</t>
  </si>
  <si>
    <t>Uložení sypanin do násypů strojně s rozprostřením sypaniny ve vrstvách a s hrubým urovnáním zhutněných z hornin nesoudržných a soudržných střídavě ukládaných</t>
  </si>
  <si>
    <t>https://podminky.urs.cz/item/CS_URS_2024_01/171151131</t>
  </si>
  <si>
    <t>"viz. Tabulka kubatur D.1.1.2.4." 32,7</t>
  </si>
  <si>
    <t>9</t>
  </si>
  <si>
    <t>171251201</t>
  </si>
  <si>
    <t>Uložení sypaniny na skládky nebo meziskládky</t>
  </si>
  <si>
    <t>-748746451</t>
  </si>
  <si>
    <t>Uložení sypaniny na skládky nebo meziskládky bez hutnění s upravením uložené sypaniny do předepsaného tvaru</t>
  </si>
  <si>
    <t>https://podminky.urs.cz/item/CS_URS_2024_01/171251201</t>
  </si>
  <si>
    <t>"přebytečná zemina na mezideponii" 106,2</t>
  </si>
  <si>
    <t>10</t>
  </si>
  <si>
    <t>181351113</t>
  </si>
  <si>
    <t>Rozprostření ornice tl vrstvy do 200 mm pl přes 500 m2 v rovině nebo ve svahu do 1:5 strojně</t>
  </si>
  <si>
    <t>1403432785</t>
  </si>
  <si>
    <t>Rozprostření a urovnání ornice v rovině nebo ve svahu sklonu do 1:5 strojně při souvislé ploše přes 500 m2, tl. vrstvy do 200 mm</t>
  </si>
  <si>
    <t>https://podminky.urs.cz/item/CS_URS_2024_01/181351113</t>
  </si>
  <si>
    <t>"zatravňovací vrstva  (cesta km 0,000-0,179 1 vč. obratiště) - viz. Tabulka kubatur D.1.1.2.4." 784,7</t>
  </si>
  <si>
    <t>"přebytečná ornice" (1053,2*0,2-(784,7*0,05+66,1*0,1))/0,1</t>
  </si>
  <si>
    <t>11</t>
  </si>
  <si>
    <t>181411123</t>
  </si>
  <si>
    <t>Založení lučního trávníku výsevem pl do 1000 m2 ve svahu přes 1:2 do 1:1</t>
  </si>
  <si>
    <t>-527237288</t>
  </si>
  <si>
    <t>Založení trávníku na půdě předem připravené plochy do 1000 m2 výsevem včetně utažení lučního na svahu přes 1:2 do 1:1</t>
  </si>
  <si>
    <t>https://podminky.urs.cz/item/CS_URS_2024_01/181411123</t>
  </si>
  <si>
    <t>"viz. Tabulka kubatur D.1.1.2.4." 66,1</t>
  </si>
  <si>
    <t>M</t>
  </si>
  <si>
    <t>00572470</t>
  </si>
  <si>
    <t>osivo směs travní univerzál</t>
  </si>
  <si>
    <t>kg</t>
  </si>
  <si>
    <t>596066197</t>
  </si>
  <si>
    <t>66,1*0,02*1,03</t>
  </si>
  <si>
    <t>13</t>
  </si>
  <si>
    <t>181411131</t>
  </si>
  <si>
    <t>Založení parkového trávníku výsevem pl do 1000 m2 v rovině a ve svahu do 1:5</t>
  </si>
  <si>
    <t>-363677653</t>
  </si>
  <si>
    <t>Založení trávníku na půdě předem připravené plochy do 1000 m2 výsevem včetně utažení parkového v rovině nebo na svahu do 1:5</t>
  </si>
  <si>
    <t>https://podminky.urs.cz/item/CS_URS_2024_01/181411131</t>
  </si>
  <si>
    <t>"zatravňovací vrstva (cesta km 0,000-0,179 1 vč. obratiště) - viz. Tabulka kubatur D.1.1.2.4." 784,7</t>
  </si>
  <si>
    <t>14</t>
  </si>
  <si>
    <t>00572410</t>
  </si>
  <si>
    <t>osivo směs travní parková</t>
  </si>
  <si>
    <t>-780815899</t>
  </si>
  <si>
    <t>784,7*0,02*1,03</t>
  </si>
  <si>
    <t>15</t>
  </si>
  <si>
    <t>181951112</t>
  </si>
  <si>
    <t>Úprava pláně v hornině třídy těžitelnosti I skupiny 1 až 3 se zhutněním strojně</t>
  </si>
  <si>
    <t>1580181527</t>
  </si>
  <si>
    <t>Úprava pláně vyrovnáním výškových rozdílů strojně v hornině třídy těžitelnosti I, skupiny 1 až 3 se zhutněním</t>
  </si>
  <si>
    <t>https://podminky.urs.cz/item/CS_URS_2024_01/181951112</t>
  </si>
  <si>
    <t>"cesta vč. obratiště a rozšíření na KÚ - viz. Tabulka kubatur D.1.1.2.4." 1091,0</t>
  </si>
  <si>
    <t>16</t>
  </si>
  <si>
    <t>182351023</t>
  </si>
  <si>
    <t>Rozprostření ornice pl do 100 m2 ve svahu přes 1:5 tl vrstvy do 200 mm strojně</t>
  </si>
  <si>
    <t>1510490029</t>
  </si>
  <si>
    <t>Rozprostření a urovnání ornice ve svahu sklonu přes 1:5 strojně při souvislé ploše do 100 m2, tl. vrstvy do 200 mm</t>
  </si>
  <si>
    <t>https://podminky.urs.cz/item/CS_URS_2024_01/182351023</t>
  </si>
  <si>
    <t>Zakládání</t>
  </si>
  <si>
    <t>17</t>
  </si>
  <si>
    <t>211561111</t>
  </si>
  <si>
    <t>Výplň odvodňovacích žeber nebo trativodů kamenivem hrubým drceným frakce 4 až 16 mm</t>
  </si>
  <si>
    <t>1424168426</t>
  </si>
  <si>
    <t>Výplň kamenivem do rýh odvodňovacích žeber nebo trativodů bez zhutnění, s úpravou povrchu výplně kamenivem hrubým drceným frakce 4 až 16 mm</t>
  </si>
  <si>
    <t>https://podminky.urs.cz/item/CS_URS_2024_01/211561111</t>
  </si>
  <si>
    <t>Poznámka k položce:_x000D_
- kamenivo fr. 8-16 mm</t>
  </si>
  <si>
    <t>"drenáž - viz. Tabulka kubatur D.1.1.2.4." 11,6</t>
  </si>
  <si>
    <t>18</t>
  </si>
  <si>
    <t>212755215</t>
  </si>
  <si>
    <t>Trativody z drenážních trubek plastových flexibilních D 125 mm bez lože</t>
  </si>
  <si>
    <t>1669999395</t>
  </si>
  <si>
    <t>Trativody bez lože z drenážních trubek plastových flexibilních D 125 mm</t>
  </si>
  <si>
    <t>https://podminky.urs.cz/item/CS_URS_2024_01/212755215</t>
  </si>
  <si>
    <t>"drenáž - viz. D.1.1.2.1." 39,0+20,6</t>
  </si>
  <si>
    <t>Vodorovné konstrukce</t>
  </si>
  <si>
    <t>19</t>
  </si>
  <si>
    <t>462511270</t>
  </si>
  <si>
    <t>Zához z lomového kamene bez proštěrkování z terénu hmotnost do 200 kg</t>
  </si>
  <si>
    <t>534746363</t>
  </si>
  <si>
    <t>Zához z lomového kamene neupraveného záhozového bez proštěrkování z terénu, hmotnosti jednotlivých kamenů do 200 kg</t>
  </si>
  <si>
    <t>https://podminky.urs.cz/item/CS_URS_2024_01/462511270</t>
  </si>
  <si>
    <t>20</t>
  </si>
  <si>
    <t>462519002</t>
  </si>
  <si>
    <t>Příplatek za urovnání ploch záhozu z lomového kamene hmotnost do 200 kg</t>
  </si>
  <si>
    <t>748235616</t>
  </si>
  <si>
    <t>Zához z lomového kamene neupraveného záhozového Příplatek k cenám za urovnání viditelných ploch záhozu z kamene, hmotnosti jednotlivých kamenů do 200 kg</t>
  </si>
  <si>
    <t>https://podminky.urs.cz/item/CS_URS_2024_01/462519002</t>
  </si>
  <si>
    <t>"opevnění výustě drenáže - viz. D.1.1.2.1." 2,0*1,0</t>
  </si>
  <si>
    <t>Komunikace pozemní</t>
  </si>
  <si>
    <t>561081121</t>
  </si>
  <si>
    <t>Zřízení podkladu ze zeminy upravené vápnem, cementem, směsnými pojivy tl přes 450 do 500 mm pl přes 1000 do 5000 m2</t>
  </si>
  <si>
    <t>-206750319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</si>
  <si>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</si>
  <si>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https://podminky.urs.cz/item/CS_URS_2024_01/561081121</t>
  </si>
  <si>
    <t>"cesta km 0,000-0,199 1 vč. obratiště a rozšíření na KÚ - viz. Vzorové řezy D.1.1.2.1. = ÚP" 1091,8</t>
  </si>
  <si>
    <t>22</t>
  </si>
  <si>
    <t>58591002</t>
  </si>
  <si>
    <t>pojivo hydraulické pro stabilizaci zeminy 50% vápna</t>
  </si>
  <si>
    <t>t</t>
  </si>
  <si>
    <t>1754511601</t>
  </si>
  <si>
    <t>Poznámka k položce:_x000D_
53 kg/m3</t>
  </si>
  <si>
    <t>"3% = 26,5 kg/m2" 1091,8*26,5*0,001</t>
  </si>
  <si>
    <t>23</t>
  </si>
  <si>
    <t>564752111</t>
  </si>
  <si>
    <t>Podklad z vibrovaného štěrku VŠ tl 150 mm</t>
  </si>
  <si>
    <t>-424123656</t>
  </si>
  <si>
    <t>Podklad nebo kryt z vibrovaného štěrku VŠ s rozprostřením, vlhčením a zhutněním, po zhutnění tl. 150 mm</t>
  </si>
  <si>
    <t>https://podminky.urs.cz/item/CS_URS_2024_01/564752111</t>
  </si>
  <si>
    <t>"cesta km 0,000-0,199 1 vč. obratiště a rozšíření na KÚ - viz. Tabulka kubatur D.1.1.2.4." 988,6</t>
  </si>
  <si>
    <t>24</t>
  </si>
  <si>
    <t>564851111</t>
  </si>
  <si>
    <t>Podklad ze štěrkodrtě ŠD plochy přes 100 m2 tl 150 mm</t>
  </si>
  <si>
    <t>-1938653838</t>
  </si>
  <si>
    <t>Podklad ze štěrkodrti ŠD s rozprostřením a zhutněním plochy přes 100 m2, po zhutnění tl. 150 mm</t>
  </si>
  <si>
    <t>https://podminky.urs.cz/item/CS_URS_2024_01/564851111</t>
  </si>
  <si>
    <t>"cesta  km 0,000-0,179 1 vč. obratiště - viz. Tabulka kubatur D.1.1.2.4." 853,7</t>
  </si>
  <si>
    <t>25</t>
  </si>
  <si>
    <t>564952111</t>
  </si>
  <si>
    <t>Podklad z mechanicky zpevněného kameniva MZK tl 150 mm</t>
  </si>
  <si>
    <t>-345095862</t>
  </si>
  <si>
    <t>Podklad z mechanicky zpevněného kameniva MZK (minerální beton) s rozprostřením a s hutněním, po zhutnění tl. 150 mm</t>
  </si>
  <si>
    <t>https://podminky.urs.cz/item/CS_URS_2024_01/564952111</t>
  </si>
  <si>
    <t>"cesta km 0,179 1-0,199 1 vč. rozšíření na KÚ - viz. Tabulka kubatur D.1.1.2.4." 200,5</t>
  </si>
  <si>
    <t>26</t>
  </si>
  <si>
    <t>573451116</t>
  </si>
  <si>
    <t>Dvojitý nátěr z asfaltu v množství 3,0 kg/m2 s posypem</t>
  </si>
  <si>
    <t>-1097258798</t>
  </si>
  <si>
    <t>Dvojitý nátěr DN s posypem kamenivem a se zaválcováním z asfaltu silničního, v množství 3,0 kg/m2</t>
  </si>
  <si>
    <t>https://podminky.urs.cz/item/CS_URS_2024_01/573451116</t>
  </si>
  <si>
    <t>"cesta km 0,179 1-0,199 1 vč. rozšíření na KÚ - viz. Tabulka kubatur D.1.1.2.4." 147,5</t>
  </si>
  <si>
    <t>27</t>
  </si>
  <si>
    <t>574381112</t>
  </si>
  <si>
    <t>Penetrační makadam hrubý PMH tl 100 mm</t>
  </si>
  <si>
    <t>-1374159791</t>
  </si>
  <si>
    <t>Penetrační makadam PM s rozprostřením kameniva na sucho, s prolitím živicí, s posypem drtí a se zhutněním hrubý (PMH) z kameniva hrubého drceného, po zhutnění tl. 100 mm</t>
  </si>
  <si>
    <t>https://podminky.urs.cz/item/CS_URS_2024_01/574381112</t>
  </si>
  <si>
    <t>"cesta km 0,179 1-0,199 1 vč. rozšíření na KÚ - viz. Tabulka kubatur D.1.1.2.4." 197,4</t>
  </si>
  <si>
    <t>28</t>
  </si>
  <si>
    <t>599142111</t>
  </si>
  <si>
    <t>Úprava zálivky dilatačních nebo pracovních spár v cementobetonovém krytu hl do 40 mm š přes 20 do 40 mm</t>
  </si>
  <si>
    <t>518351875</t>
  </si>
  <si>
    <t>Úprava zálivky dilatačních nebo pracovních spár v cementobetonovém krytu, hloubky do 40 mm, šířky přes 20 do 40 mm</t>
  </si>
  <si>
    <t>https://podminky.urs.cz/item/CS_URS_2024_01/599142111</t>
  </si>
  <si>
    <t>"KÚ - viz. D.1.1.2.1." 18,5*2</t>
  </si>
  <si>
    <t>Ostatní konstrukce a práce, bourání</t>
  </si>
  <si>
    <t>29</t>
  </si>
  <si>
    <t>912211111</t>
  </si>
  <si>
    <t>Montáž směrového sloupku silničního plastového prosté uložení bez betonového základu</t>
  </si>
  <si>
    <t>kus</t>
  </si>
  <si>
    <t>100652144</t>
  </si>
  <si>
    <t>Montáž směrového sloupku plastového s odrazkou prostým uložením bez betonového základu silničního</t>
  </si>
  <si>
    <t>https://podminky.urs.cz/item/CS_URS_2024_01/912211111</t>
  </si>
  <si>
    <t>"KÚ - viz. D.1.1.2.1." 2</t>
  </si>
  <si>
    <t>30</t>
  </si>
  <si>
    <t>40445158</t>
  </si>
  <si>
    <t>sloupek směrový silniční plastový 1,2m</t>
  </si>
  <si>
    <t>1216595712</t>
  </si>
  <si>
    <t>31</t>
  </si>
  <si>
    <t>915121111</t>
  </si>
  <si>
    <t>Vodorovné dopravní značení vodící čáry souvislé š 250 mm základní bílá barva</t>
  </si>
  <si>
    <t>-1370385094</t>
  </si>
  <si>
    <t>Vodorovné dopravní značení stříkané barvou vodící čára bílá šířky 250 mm souvislá základní</t>
  </si>
  <si>
    <t>https://podminky.urs.cz/item/CS_URS_2024_01/915121111</t>
  </si>
  <si>
    <t>32</t>
  </si>
  <si>
    <t>915611111</t>
  </si>
  <si>
    <t>Předznačení vodorovného liniového značení</t>
  </si>
  <si>
    <t>1785770265</t>
  </si>
  <si>
    <t>Předznačení pro vodorovné značení stříkané barvou nebo prováděné z nátěrových hmot liniové dělicí čáry, vodicí proužky</t>
  </si>
  <si>
    <t>https://podminky.urs.cz/item/CS_URS_2024_01/915611111</t>
  </si>
  <si>
    <t>33</t>
  </si>
  <si>
    <t>916231113</t>
  </si>
  <si>
    <t>Osazení chodníkového obrubníku betonového ležatého s boční opěrou do lože z betonu prostého</t>
  </si>
  <si>
    <t>-123929349</t>
  </si>
  <si>
    <t>Osazení chodníkového obrubníku betonového se zřízením lože, s vyplněním a zatřením spár cementovou maltou ležatého s boční opěrou z betonu prostého, do lože z betonu prostého</t>
  </si>
  <si>
    <t>https://podminky.urs.cz/item/CS_URS_2024_01/916231113</t>
  </si>
  <si>
    <t>"sklopený obrubník na KÚ - viz. D.1.1.2.1." 18,5</t>
  </si>
  <si>
    <t>34</t>
  </si>
  <si>
    <t>59217023</t>
  </si>
  <si>
    <t>obrubník betonový chodníkový 1000x150x250mm</t>
  </si>
  <si>
    <t>529297347</t>
  </si>
  <si>
    <t>18,5*1,02 'Přepočtené koeficientem množství</t>
  </si>
  <si>
    <t>35</t>
  </si>
  <si>
    <t>916991121</t>
  </si>
  <si>
    <t>Lože pod obrubníky, krajníky nebo obruby z dlažebních kostek z betonu prostého</t>
  </si>
  <si>
    <t>-2002971511</t>
  </si>
  <si>
    <t>https://podminky.urs.cz/item/CS_URS_2024_01/916991121</t>
  </si>
  <si>
    <t>"sklopený obrubník na KÚ - viz. D.1.1.2.1. (lože nad 100 mm)" 18,5*0,55*0,05</t>
  </si>
  <si>
    <t>36</t>
  </si>
  <si>
    <t>919731121</t>
  </si>
  <si>
    <t>Zarovnání styčné plochy podkladu nebo krytu živičného tl do 50 mm</t>
  </si>
  <si>
    <t>1338847761</t>
  </si>
  <si>
    <t>Zarovnání styčné plochy podkladu nebo krytu podél vybourané části komunikace nebo zpevněné plochy živičné tl. do 50 mm</t>
  </si>
  <si>
    <t>https://podminky.urs.cz/item/CS_URS_2024_01/919731121</t>
  </si>
  <si>
    <t>37</t>
  </si>
  <si>
    <t>919735111</t>
  </si>
  <si>
    <t>Řezání stávajícího živičného krytu hl do 50 mm</t>
  </si>
  <si>
    <t>1265658777</t>
  </si>
  <si>
    <t>Řezání stávajícího živičného krytu nebo podkladu hloubky do 50 mm</t>
  </si>
  <si>
    <t>https://podminky.urs.cz/item/CS_URS_2024_01/919735111</t>
  </si>
  <si>
    <t>"KÚ - viz. D.1.1.2.1." 18,5</t>
  </si>
  <si>
    <t>998</t>
  </si>
  <si>
    <t>Přesun hmot</t>
  </si>
  <si>
    <t>38</t>
  </si>
  <si>
    <t>998225111</t>
  </si>
  <si>
    <t>Přesun hmot pro pozemní komunikace s krytem z kamene, monolitickým betonovým nebo živičným</t>
  </si>
  <si>
    <t>1657990252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</si>
  <si>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</si>
  <si>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</si>
  <si>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</si>
  <si>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</si>
  <si>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</si>
  <si>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</si>
  <si>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</si>
  <si>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</si>
  <si>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</si>
  <si>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</si>
  <si>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</si>
  <si>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</si>
  <si>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</si>
  <si>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</si>
  <si>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-621071810</t>
  </si>
  <si>
    <t xml:space="preserve">Zřízení zařízení staveniště a jeho následné odstranění. </t>
  </si>
  <si>
    <t>Poznámka k položce:_x000D_
Zřízení zařízení staveniště, oplocení prostoru a jejich následné odstranění. Zajištění přístupu k jednotlivým úsekům stavby za účelem provádění a uvedení do původního stavu po ukončení stavby, náhrada za dočasné zábory ploch. Zřízení a odstranění případných sjezdů, nájezdů, lávek přes výkopy. Zřízení čistících zón před výjezdem z obvodu staveniště. Zajištění bezpečnosti práce a ochrany životního prostředí. Ochrana dřevin před mechanickým poškozením dle ČSN 83 9061, všeobecná ochrana živočichů._x000D_
Povrchy dotčené přístupem a dočasným záborem (manipulační plochy) budou před zahájením stavby zdokumentovány a po dokončení stavebních prací uvedeny do původního stavu včetně obnovy původního travního porostu.</t>
  </si>
  <si>
    <t>031002002</t>
  </si>
  <si>
    <t>Dopravní značení na staveništi</t>
  </si>
  <si>
    <t>-11260583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</si>
  <si>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 (částečná uzavírka silnice III/32215).</t>
  </si>
  <si>
    <t>031002003</t>
  </si>
  <si>
    <t xml:space="preserve">Provozní vlivy - práce v ochranném pásmu </t>
  </si>
  <si>
    <t>-1387643688</t>
  </si>
  <si>
    <t>Poznámka k položce:_x000D_
- ochranné pásmo komunikace III. třídy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</si>
  <si>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</si>
  <si>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</si>
  <si>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</si>
  <si>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</si>
  <si>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</si>
  <si>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Poznámka k položce:_x000D_
cesta DC6 dl. 199 m</t>
  </si>
  <si>
    <t>090002000</t>
  </si>
  <si>
    <t xml:space="preserve">Zajištění ochrany a vytýčení podzemních inženýrských sítí </t>
  </si>
  <si>
    <t>-373310434</t>
  </si>
  <si>
    <t>Poznámka k položce:_x000D_
Zajištění ochrany a vytýčení podzemních inženýrských sítí uvedených v projektové dokumentaci dle podmínek z dokladové části projektu (např. vodovod, STL plynovod, neprovozovaná síť Cetin)
. Pro zjištění přesné hloubky uložení plynovodu budou provedeny kopané sondy. Křížení s plynovodem bude po dobu výstavby chráněno silničními panely.</t>
  </si>
  <si>
    <t>091003000</t>
  </si>
  <si>
    <t xml:space="preserve">Geodetické práce po výstavbě </t>
  </si>
  <si>
    <t>-1902243394</t>
  </si>
  <si>
    <t>Poznámka k položce:_x000D_
Geodetické zaměření skutečně provedeného díla 3x v grafické (tištěné) podobě a 1x v digitálním vyhotovení.</t>
  </si>
  <si>
    <t>091204000</t>
  </si>
  <si>
    <t>Dokumentace skutečného provedení stavby</t>
  </si>
  <si>
    <t>-955265231</t>
  </si>
  <si>
    <t>Poznámka k položce:_x000D_
Vypracování projektové dokumentace skutečného provedení díla 3x v grafické (tištěné) podobě a 1x v digitálním vyhotovení.</t>
  </si>
  <si>
    <t>091404000</t>
  </si>
  <si>
    <t>Zkoušky, atesty a revize podle ČSN a případných jiných právních nebo technických předpisů</t>
  </si>
  <si>
    <t>-1262636569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</si>
  <si>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 Po skrývce humózních vrstev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</si>
  <si>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091405000</t>
  </si>
  <si>
    <t xml:space="preserve">Náhrada porušených drenáží </t>
  </si>
  <si>
    <t>262144</t>
  </si>
  <si>
    <t>-454124009</t>
  </si>
  <si>
    <t>Náhrada porušených drenáží</t>
  </si>
  <si>
    <t xml:space="preserve">Poznámka k položce:_x000D_
V ceně je zahrnuto 1 m drenážní trubky vč. spojek, výkop, hutněný zásyp vytěženou zeminou, lože a obsyp štěrkopískem._x000D_
</t>
  </si>
  <si>
    <t>091406000</t>
  </si>
  <si>
    <t>Publicita projektu - informační tabule</t>
  </si>
  <si>
    <t>ks</t>
  </si>
  <si>
    <t>1515497146</t>
  </si>
  <si>
    <t xml:space="preserve">Poznámka k položce:_x000D_
Zhotovení a instalace prezentační cedule._x000D_
</t>
  </si>
  <si>
    <t>091806000</t>
  </si>
  <si>
    <t>Zajištění všech nezbytných průzkumů nutných pro řádné provádění a dokončení díla</t>
  </si>
  <si>
    <t>-277478504</t>
  </si>
  <si>
    <t>Poznámka k položce:_x000D_
- předběžný záchranný archeologický výzkum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</si>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</sst>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71151131" TargetMode="External"/><Relationship Id="rId13" Type="http://schemas.openxmlformats.org/officeDocument/2006/relationships/hyperlink" Target="https://podminky.urs.cz/item/CS_URS_2024_01/181951112" TargetMode="External"/><Relationship Id="rId18" Type="http://schemas.openxmlformats.org/officeDocument/2006/relationships/hyperlink" Target="https://podminky.urs.cz/item/CS_URS_2024_01/462519002" TargetMode="External"/><Relationship Id="rId26" Type="http://schemas.openxmlformats.org/officeDocument/2006/relationships/hyperlink" Target="https://podminky.urs.cz/item/CS_URS_2024_01/912211111" TargetMode="External"/><Relationship Id="rId3" Type="http://schemas.openxmlformats.org/officeDocument/2006/relationships/hyperlink" Target="https://podminky.urs.cz/item/CS_URS_2024_01/122252204" TargetMode="External"/><Relationship Id="rId21" Type="http://schemas.openxmlformats.org/officeDocument/2006/relationships/hyperlink" Target="https://podminky.urs.cz/item/CS_URS_2024_01/564851111" TargetMode="External"/><Relationship Id="rId34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162651112" TargetMode="External"/><Relationship Id="rId12" Type="http://schemas.openxmlformats.org/officeDocument/2006/relationships/hyperlink" Target="https://podminky.urs.cz/item/CS_URS_2024_01/181411131" TargetMode="External"/><Relationship Id="rId17" Type="http://schemas.openxmlformats.org/officeDocument/2006/relationships/hyperlink" Target="https://podminky.urs.cz/item/CS_URS_2024_01/462511270" TargetMode="External"/><Relationship Id="rId25" Type="http://schemas.openxmlformats.org/officeDocument/2006/relationships/hyperlink" Target="https://podminky.urs.cz/item/CS_URS_2024_01/599142111" TargetMode="External"/><Relationship Id="rId33" Type="http://schemas.openxmlformats.org/officeDocument/2006/relationships/hyperlink" Target="https://podminky.urs.cz/item/CS_URS_2024_01/998225111" TargetMode="External"/><Relationship Id="rId2" Type="http://schemas.openxmlformats.org/officeDocument/2006/relationships/hyperlink" Target="https://podminky.urs.cz/item/CS_URS_2024_01/121151123" TargetMode="External"/><Relationship Id="rId16" Type="http://schemas.openxmlformats.org/officeDocument/2006/relationships/hyperlink" Target="https://podminky.urs.cz/item/CS_URS_2024_01/212755215" TargetMode="External"/><Relationship Id="rId20" Type="http://schemas.openxmlformats.org/officeDocument/2006/relationships/hyperlink" Target="https://podminky.urs.cz/item/CS_URS_2024_01/564752111" TargetMode="External"/><Relationship Id="rId29" Type="http://schemas.openxmlformats.org/officeDocument/2006/relationships/hyperlink" Target="https://podminky.urs.cz/item/CS_URS_2024_01/916231113" TargetMode="External"/><Relationship Id="rId1" Type="http://schemas.openxmlformats.org/officeDocument/2006/relationships/hyperlink" Target="https://podminky.urs.cz/item/CS_URS_2024_01/113202111" TargetMode="External"/><Relationship Id="rId6" Type="http://schemas.openxmlformats.org/officeDocument/2006/relationships/hyperlink" Target="https://podminky.urs.cz/item/CS_URS_2024_01/132251101" TargetMode="External"/><Relationship Id="rId11" Type="http://schemas.openxmlformats.org/officeDocument/2006/relationships/hyperlink" Target="https://podminky.urs.cz/item/CS_URS_2024_01/181411123" TargetMode="External"/><Relationship Id="rId24" Type="http://schemas.openxmlformats.org/officeDocument/2006/relationships/hyperlink" Target="https://podminky.urs.cz/item/CS_URS_2024_01/574381112" TargetMode="External"/><Relationship Id="rId32" Type="http://schemas.openxmlformats.org/officeDocument/2006/relationships/hyperlink" Target="https://podminky.urs.cz/item/CS_URS_2024_01/919735111" TargetMode="External"/><Relationship Id="rId5" Type="http://schemas.openxmlformats.org/officeDocument/2006/relationships/hyperlink" Target="https://podminky.urs.cz/item/CS_URS_2024_01/131251100" TargetMode="External"/><Relationship Id="rId15" Type="http://schemas.openxmlformats.org/officeDocument/2006/relationships/hyperlink" Target="https://podminky.urs.cz/item/CS_URS_2024_01/211561111" TargetMode="External"/><Relationship Id="rId23" Type="http://schemas.openxmlformats.org/officeDocument/2006/relationships/hyperlink" Target="https://podminky.urs.cz/item/CS_URS_2024_01/573451116" TargetMode="External"/><Relationship Id="rId28" Type="http://schemas.openxmlformats.org/officeDocument/2006/relationships/hyperlink" Target="https://podminky.urs.cz/item/CS_URS_2024_01/915611111" TargetMode="External"/><Relationship Id="rId10" Type="http://schemas.openxmlformats.org/officeDocument/2006/relationships/hyperlink" Target="https://podminky.urs.cz/item/CS_URS_2024_01/181351113" TargetMode="External"/><Relationship Id="rId19" Type="http://schemas.openxmlformats.org/officeDocument/2006/relationships/hyperlink" Target="https://podminky.urs.cz/item/CS_URS_2024_01/561081121" TargetMode="External"/><Relationship Id="rId31" Type="http://schemas.openxmlformats.org/officeDocument/2006/relationships/hyperlink" Target="https://podminky.urs.cz/item/CS_URS_2024_01/919731121" TargetMode="External"/><Relationship Id="rId4" Type="http://schemas.openxmlformats.org/officeDocument/2006/relationships/hyperlink" Target="https://podminky.urs.cz/item/CS_URS_2024_01/129001101" TargetMode="External"/><Relationship Id="rId9" Type="http://schemas.openxmlformats.org/officeDocument/2006/relationships/hyperlink" Target="https://podminky.urs.cz/item/CS_URS_2024_01/171251201" TargetMode="External"/><Relationship Id="rId14" Type="http://schemas.openxmlformats.org/officeDocument/2006/relationships/hyperlink" Target="https://podminky.urs.cz/item/CS_URS_2024_01/182351023" TargetMode="External"/><Relationship Id="rId22" Type="http://schemas.openxmlformats.org/officeDocument/2006/relationships/hyperlink" Target="https://podminky.urs.cz/item/CS_URS_2024_01/564952111" TargetMode="External"/><Relationship Id="rId27" Type="http://schemas.openxmlformats.org/officeDocument/2006/relationships/hyperlink" Target="https://podminky.urs.cz/item/CS_URS_2024_01/915121111" TargetMode="External"/><Relationship Id="rId30" Type="http://schemas.openxmlformats.org/officeDocument/2006/relationships/hyperlink" Target="https://podminky.urs.cz/item/CS_URS_2024_01/9169911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2"/>
      <c r="AQ5" s="22"/>
      <c r="AR5" s="20"/>
      <c r="BE5" s="30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2"/>
      <c r="AQ6" s="22"/>
      <c r="AR6" s="20"/>
      <c r="BE6" s="30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0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0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07"/>
      <c r="BS13" s="17" t="s">
        <v>6</v>
      </c>
    </row>
    <row r="14" spans="1:74" ht="12.75">
      <c r="B14" s="21"/>
      <c r="C14" s="22"/>
      <c r="D14" s="22"/>
      <c r="E14" s="312" t="s">
        <v>30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0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0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0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7"/>
    </row>
    <row r="23" spans="1:71" s="1" customFormat="1" ht="47.25" customHeight="1">
      <c r="B23" s="21"/>
      <c r="C23" s="22"/>
      <c r="D23" s="22"/>
      <c r="E23" s="314" t="s">
        <v>36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22"/>
      <c r="AP23" s="22"/>
      <c r="AQ23" s="22"/>
      <c r="AR23" s="20"/>
      <c r="BE23" s="30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7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5">
        <f>ROUND(AG54,2)</f>
        <v>0</v>
      </c>
      <c r="AL26" s="316"/>
      <c r="AM26" s="316"/>
      <c r="AN26" s="316"/>
      <c r="AO26" s="316"/>
      <c r="AP26" s="36"/>
      <c r="AQ26" s="36"/>
      <c r="AR26" s="39"/>
      <c r="BE26" s="30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7" t="s">
        <v>38</v>
      </c>
      <c r="M28" s="317"/>
      <c r="N28" s="317"/>
      <c r="O28" s="317"/>
      <c r="P28" s="317"/>
      <c r="Q28" s="36"/>
      <c r="R28" s="36"/>
      <c r="S28" s="36"/>
      <c r="T28" s="36"/>
      <c r="U28" s="36"/>
      <c r="V28" s="36"/>
      <c r="W28" s="317" t="s">
        <v>39</v>
      </c>
      <c r="X28" s="317"/>
      <c r="Y28" s="317"/>
      <c r="Z28" s="317"/>
      <c r="AA28" s="317"/>
      <c r="AB28" s="317"/>
      <c r="AC28" s="317"/>
      <c r="AD28" s="317"/>
      <c r="AE28" s="317"/>
      <c r="AF28" s="36"/>
      <c r="AG28" s="36"/>
      <c r="AH28" s="36"/>
      <c r="AI28" s="36"/>
      <c r="AJ28" s="36"/>
      <c r="AK28" s="317" t="s">
        <v>40</v>
      </c>
      <c r="AL28" s="317"/>
      <c r="AM28" s="317"/>
      <c r="AN28" s="317"/>
      <c r="AO28" s="317"/>
      <c r="AP28" s="36"/>
      <c r="AQ28" s="36"/>
      <c r="AR28" s="39"/>
      <c r="BE28" s="307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0">
        <v>0.21</v>
      </c>
      <c r="M29" s="319"/>
      <c r="N29" s="319"/>
      <c r="O29" s="319"/>
      <c r="P29" s="319"/>
      <c r="Q29" s="41"/>
      <c r="R29" s="41"/>
      <c r="S29" s="41"/>
      <c r="T29" s="41"/>
      <c r="U29" s="41"/>
      <c r="V29" s="41"/>
      <c r="W29" s="318">
        <f>ROUND(AZ54, 2)</f>
        <v>0</v>
      </c>
      <c r="X29" s="319"/>
      <c r="Y29" s="319"/>
      <c r="Z29" s="319"/>
      <c r="AA29" s="319"/>
      <c r="AB29" s="319"/>
      <c r="AC29" s="319"/>
      <c r="AD29" s="319"/>
      <c r="AE29" s="319"/>
      <c r="AF29" s="41"/>
      <c r="AG29" s="41"/>
      <c r="AH29" s="41"/>
      <c r="AI29" s="41"/>
      <c r="AJ29" s="41"/>
      <c r="AK29" s="318">
        <f>ROUND(AV54, 2)</f>
        <v>0</v>
      </c>
      <c r="AL29" s="319"/>
      <c r="AM29" s="319"/>
      <c r="AN29" s="319"/>
      <c r="AO29" s="319"/>
      <c r="AP29" s="41"/>
      <c r="AQ29" s="41"/>
      <c r="AR29" s="42"/>
      <c r="BE29" s="308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0">
        <v>0.12</v>
      </c>
      <c r="M30" s="319"/>
      <c r="N30" s="319"/>
      <c r="O30" s="319"/>
      <c r="P30" s="319"/>
      <c r="Q30" s="41"/>
      <c r="R30" s="41"/>
      <c r="S30" s="41"/>
      <c r="T30" s="41"/>
      <c r="U30" s="41"/>
      <c r="V30" s="41"/>
      <c r="W30" s="318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41"/>
      <c r="AG30" s="41"/>
      <c r="AH30" s="41"/>
      <c r="AI30" s="41"/>
      <c r="AJ30" s="41"/>
      <c r="AK30" s="318">
        <f>ROUND(AW54, 2)</f>
        <v>0</v>
      </c>
      <c r="AL30" s="319"/>
      <c r="AM30" s="319"/>
      <c r="AN30" s="319"/>
      <c r="AO30" s="319"/>
      <c r="AP30" s="41"/>
      <c r="AQ30" s="41"/>
      <c r="AR30" s="42"/>
      <c r="BE30" s="308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0">
        <v>0.21</v>
      </c>
      <c r="M31" s="319"/>
      <c r="N31" s="319"/>
      <c r="O31" s="319"/>
      <c r="P31" s="319"/>
      <c r="Q31" s="41"/>
      <c r="R31" s="41"/>
      <c r="S31" s="41"/>
      <c r="T31" s="41"/>
      <c r="U31" s="41"/>
      <c r="V31" s="41"/>
      <c r="W31" s="318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41"/>
      <c r="AG31" s="41"/>
      <c r="AH31" s="41"/>
      <c r="AI31" s="41"/>
      <c r="AJ31" s="41"/>
      <c r="AK31" s="318">
        <v>0</v>
      </c>
      <c r="AL31" s="319"/>
      <c r="AM31" s="319"/>
      <c r="AN31" s="319"/>
      <c r="AO31" s="319"/>
      <c r="AP31" s="41"/>
      <c r="AQ31" s="41"/>
      <c r="AR31" s="42"/>
      <c r="BE31" s="308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0">
        <v>0.12</v>
      </c>
      <c r="M32" s="319"/>
      <c r="N32" s="319"/>
      <c r="O32" s="319"/>
      <c r="P32" s="319"/>
      <c r="Q32" s="41"/>
      <c r="R32" s="41"/>
      <c r="S32" s="41"/>
      <c r="T32" s="41"/>
      <c r="U32" s="41"/>
      <c r="V32" s="41"/>
      <c r="W32" s="318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1"/>
      <c r="AG32" s="41"/>
      <c r="AH32" s="41"/>
      <c r="AI32" s="41"/>
      <c r="AJ32" s="41"/>
      <c r="AK32" s="318">
        <v>0</v>
      </c>
      <c r="AL32" s="319"/>
      <c r="AM32" s="319"/>
      <c r="AN32" s="319"/>
      <c r="AO32" s="319"/>
      <c r="AP32" s="41"/>
      <c r="AQ32" s="41"/>
      <c r="AR32" s="42"/>
      <c r="BE32" s="308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0">
        <v>0</v>
      </c>
      <c r="M33" s="319"/>
      <c r="N33" s="319"/>
      <c r="O33" s="319"/>
      <c r="P33" s="319"/>
      <c r="Q33" s="41"/>
      <c r="R33" s="41"/>
      <c r="S33" s="41"/>
      <c r="T33" s="41"/>
      <c r="U33" s="41"/>
      <c r="V33" s="41"/>
      <c r="W33" s="318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1"/>
      <c r="AG33" s="41"/>
      <c r="AH33" s="41"/>
      <c r="AI33" s="41"/>
      <c r="AJ33" s="41"/>
      <c r="AK33" s="318">
        <v>0</v>
      </c>
      <c r="AL33" s="319"/>
      <c r="AM33" s="319"/>
      <c r="AN33" s="319"/>
      <c r="AO33" s="31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1" t="s">
        <v>49</v>
      </c>
      <c r="Y35" s="322"/>
      <c r="Z35" s="322"/>
      <c r="AA35" s="322"/>
      <c r="AB35" s="322"/>
      <c r="AC35" s="45"/>
      <c r="AD35" s="45"/>
      <c r="AE35" s="45"/>
      <c r="AF35" s="45"/>
      <c r="AG35" s="45"/>
      <c r="AH35" s="45"/>
      <c r="AI35" s="45"/>
      <c r="AJ35" s="45"/>
      <c r="AK35" s="323">
        <f>SUM(AK26:AK33)</f>
        <v>0</v>
      </c>
      <c r="AL35" s="322"/>
      <c r="AM35" s="322"/>
      <c r="AN35" s="322"/>
      <c r="AO35" s="32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JAK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5" t="str">
        <f>K6</f>
        <v>Společná zařízení Urbanice - DC6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7" t="str">
        <f>IF(AN8= "","",AN8)</f>
        <v>7. 6. 2024</v>
      </c>
      <c r="AN47" s="327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Obec Urbanice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28" t="str">
        <f>IF(E17="","",E17)</f>
        <v>Agroprojekce Litomyšl, s.r.o.</v>
      </c>
      <c r="AN49" s="329"/>
      <c r="AO49" s="329"/>
      <c r="AP49" s="329"/>
      <c r="AQ49" s="36"/>
      <c r="AR49" s="39"/>
      <c r="AS49" s="330" t="s">
        <v>51</v>
      </c>
      <c r="AT49" s="33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28" t="str">
        <f>IF(E20="","",E20)</f>
        <v xml:space="preserve"> </v>
      </c>
      <c r="AN50" s="329"/>
      <c r="AO50" s="329"/>
      <c r="AP50" s="329"/>
      <c r="AQ50" s="36"/>
      <c r="AR50" s="39"/>
      <c r="AS50" s="332"/>
      <c r="AT50" s="33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4"/>
      <c r="AT51" s="33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6" t="s">
        <v>52</v>
      </c>
      <c r="D52" s="337"/>
      <c r="E52" s="337"/>
      <c r="F52" s="337"/>
      <c r="G52" s="337"/>
      <c r="H52" s="66"/>
      <c r="I52" s="338" t="s">
        <v>53</v>
      </c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9" t="s">
        <v>54</v>
      </c>
      <c r="AH52" s="337"/>
      <c r="AI52" s="337"/>
      <c r="AJ52" s="337"/>
      <c r="AK52" s="337"/>
      <c r="AL52" s="337"/>
      <c r="AM52" s="337"/>
      <c r="AN52" s="338" t="s">
        <v>55</v>
      </c>
      <c r="AO52" s="337"/>
      <c r="AP52" s="337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3">
        <f>ROUND(SUM(AG55:AG56),2)</f>
        <v>0</v>
      </c>
      <c r="AH54" s="343"/>
      <c r="AI54" s="343"/>
      <c r="AJ54" s="343"/>
      <c r="AK54" s="343"/>
      <c r="AL54" s="343"/>
      <c r="AM54" s="343"/>
      <c r="AN54" s="344">
        <f>SUM(AG54,AT54)</f>
        <v>0</v>
      </c>
      <c r="AO54" s="344"/>
      <c r="AP54" s="344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342" t="s">
        <v>76</v>
      </c>
      <c r="E55" s="342"/>
      <c r="F55" s="342"/>
      <c r="G55" s="342"/>
      <c r="H55" s="342"/>
      <c r="I55" s="89"/>
      <c r="J55" s="342" t="s">
        <v>77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0">
        <f>'SO-102 - Polní cesta DC6'!J30</f>
        <v>0</v>
      </c>
      <c r="AH55" s="341"/>
      <c r="AI55" s="341"/>
      <c r="AJ55" s="341"/>
      <c r="AK55" s="341"/>
      <c r="AL55" s="341"/>
      <c r="AM55" s="341"/>
      <c r="AN55" s="340">
        <f>SUM(AG55,AT55)</f>
        <v>0</v>
      </c>
      <c r="AO55" s="341"/>
      <c r="AP55" s="341"/>
      <c r="AQ55" s="90" t="s">
        <v>78</v>
      </c>
      <c r="AR55" s="91"/>
      <c r="AS55" s="92">
        <v>0</v>
      </c>
      <c r="AT55" s="93">
        <f>ROUND(SUM(AV55:AW55),2)</f>
        <v>0</v>
      </c>
      <c r="AU55" s="94">
        <f>'SO-102 - Polní cesta DC6'!P86</f>
        <v>0</v>
      </c>
      <c r="AV55" s="93">
        <f>'SO-102 - Polní cesta DC6'!J33</f>
        <v>0</v>
      </c>
      <c r="AW55" s="93">
        <f>'SO-102 - Polní cesta DC6'!J34</f>
        <v>0</v>
      </c>
      <c r="AX55" s="93">
        <f>'SO-102 - Polní cesta DC6'!J35</f>
        <v>0</v>
      </c>
      <c r="AY55" s="93">
        <f>'SO-102 - Polní cesta DC6'!J36</f>
        <v>0</v>
      </c>
      <c r="AZ55" s="93">
        <f>'SO-102 - Polní cesta DC6'!F33</f>
        <v>0</v>
      </c>
      <c r="BA55" s="93">
        <f>'SO-102 - Polní cesta DC6'!F34</f>
        <v>0</v>
      </c>
      <c r="BB55" s="93">
        <f>'SO-102 - Polní cesta DC6'!F35</f>
        <v>0</v>
      </c>
      <c r="BC55" s="93">
        <f>'SO-102 - Polní cesta DC6'!F36</f>
        <v>0</v>
      </c>
      <c r="BD55" s="95">
        <f>'SO-102 - Polní cesta DC6'!F37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42" t="s">
        <v>83</v>
      </c>
      <c r="E56" s="342"/>
      <c r="F56" s="342"/>
      <c r="G56" s="342"/>
      <c r="H56" s="342"/>
      <c r="I56" s="89"/>
      <c r="J56" s="342" t="s">
        <v>84</v>
      </c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0">
        <f>'VON - Vedlejší a ostatní ...'!J30</f>
        <v>0</v>
      </c>
      <c r="AH56" s="341"/>
      <c r="AI56" s="341"/>
      <c r="AJ56" s="341"/>
      <c r="AK56" s="341"/>
      <c r="AL56" s="341"/>
      <c r="AM56" s="341"/>
      <c r="AN56" s="340">
        <f>SUM(AG56,AT56)</f>
        <v>0</v>
      </c>
      <c r="AO56" s="341"/>
      <c r="AP56" s="341"/>
      <c r="AQ56" s="90" t="s">
        <v>83</v>
      </c>
      <c r="AR56" s="91"/>
      <c r="AS56" s="97">
        <v>0</v>
      </c>
      <c r="AT56" s="98">
        <f>ROUND(SUM(AV56:AW56),2)</f>
        <v>0</v>
      </c>
      <c r="AU56" s="99">
        <f>'VON - Vedlejší a ostatní ...'!P82</f>
        <v>0</v>
      </c>
      <c r="AV56" s="98">
        <f>'VON - Vedlejší a ostatní ...'!J33</f>
        <v>0</v>
      </c>
      <c r="AW56" s="98">
        <f>'VON - Vedlejší a ostatní ...'!J34</f>
        <v>0</v>
      </c>
      <c r="AX56" s="98">
        <f>'VON - Vedlejší a ostatní ...'!J35</f>
        <v>0</v>
      </c>
      <c r="AY56" s="98">
        <f>'VON - Vedlejší a ostatní ...'!J36</f>
        <v>0</v>
      </c>
      <c r="AZ56" s="98">
        <f>'VON - Vedlejší a ostatní ...'!F33</f>
        <v>0</v>
      </c>
      <c r="BA56" s="98">
        <f>'VON - Vedlejší a ostatní ...'!F34</f>
        <v>0</v>
      </c>
      <c r="BB56" s="98">
        <f>'VON - Vedlejší a ostatní ...'!F35</f>
        <v>0</v>
      </c>
      <c r="BC56" s="98">
        <f>'VON - Vedlejší a ostatní ...'!F36</f>
        <v>0</v>
      </c>
      <c r="BD56" s="100">
        <f>'VON - Vedlejší a ostatní ...'!F37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lxnQkDuPWvSFUJoZ8Ff5TyuVgs30WtqR50mjYw6EOZww99albDe34XursKGdDUgX3L1waWIYXvnFfBbYB+6bZw==" saltValue="kqTfm0kGKppTdTA2Y2XVW2Fv7vJDhUs4qp5pTht1rV4K+XYvwV2iMl+d6LWdkMBAyW8IqUBjr0k+kkCTx20ZN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2 - Polní cesta DC6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Společná zařízení Urbanice - DC6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88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7. 6. 2024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ROUND((SUM(BE86:BE241)),  2)</f>
        <v>0</v>
      </c>
      <c r="G33" s="34"/>
      <c r="H33" s="34"/>
      <c r="I33" s="118">
        <v>0.21</v>
      </c>
      <c r="J33" s="117">
        <f>ROUND(((SUM(BE86:BE241))*I33),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ROUND((SUM(BF86:BF241)),  2)</f>
        <v>0</v>
      </c>
      <c r="G34" s="34"/>
      <c r="H34" s="34"/>
      <c r="I34" s="118">
        <v>0.12</v>
      </c>
      <c r="J34" s="117">
        <f>ROUND(((SUM(BF86:BF241))*I34),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ROUND((SUM(BG86:BG241)),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ROUND((SUM(BH86:BH241)),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ROUND((SUM(BI86:BI241)),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Společná zařízení Urbanice - DC6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SO-102 - Polní cesta DC6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7. 6. 2024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Obec Urbanice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93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94</v>
      </c>
      <c r="E61" s="143"/>
      <c r="F61" s="143"/>
      <c r="G61" s="143"/>
      <c r="H61" s="143"/>
      <c r="I61" s="143"/>
      <c r="J61" s="144">
        <f>J88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95</v>
      </c>
      <c r="E62" s="143"/>
      <c r="F62" s="143"/>
      <c r="G62" s="143"/>
      <c r="H62" s="143"/>
      <c r="I62" s="143"/>
      <c r="J62" s="144">
        <f>J154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96</v>
      </c>
      <c r="E63" s="143"/>
      <c r="F63" s="143"/>
      <c r="G63" s="143"/>
      <c r="H63" s="143"/>
      <c r="I63" s="143"/>
      <c r="J63" s="144">
        <f>J164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97</v>
      </c>
      <c r="E64" s="143"/>
      <c r="F64" s="143"/>
      <c r="G64" s="143"/>
      <c r="H64" s="143"/>
      <c r="I64" s="143"/>
      <c r="J64" s="144">
        <f>J173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98</v>
      </c>
      <c r="E65" s="143"/>
      <c r="F65" s="143"/>
      <c r="G65" s="143"/>
      <c r="H65" s="143"/>
      <c r="I65" s="143"/>
      <c r="J65" s="144">
        <f>J206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99</v>
      </c>
      <c r="E66" s="143"/>
      <c r="F66" s="143"/>
      <c r="G66" s="143"/>
      <c r="H66" s="143"/>
      <c r="I66" s="143"/>
      <c r="J66" s="144">
        <f>J238</f>
        <v>0</v>
      </c>
      <c r="K66" s="141"/>
      <c r="L66" s="145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100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53" t="str">
        <f>E7</f>
        <v>Společná zařízení Urbanice - DC6</v>
      </c>
      <c r="F76" s="354"/>
      <c r="G76" s="354"/>
      <c r="H76" s="354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87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5" t="str">
        <f>E9</f>
        <v>SO-102 - Polní cesta DC6</v>
      </c>
      <c r="F78" s="355"/>
      <c r="G78" s="355"/>
      <c r="H78" s="355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 xml:space="preserve"> </v>
      </c>
      <c r="G80" s="36"/>
      <c r="H80" s="36"/>
      <c r="I80" s="29" t="s">
        <v>23</v>
      </c>
      <c r="J80" s="59" t="str">
        <f>IF(J12="","",J12)</f>
        <v>7. 6. 2024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25.7" customHeight="1">
      <c r="A82" s="34"/>
      <c r="B82" s="35"/>
      <c r="C82" s="29" t="s">
        <v>25</v>
      </c>
      <c r="D82" s="36"/>
      <c r="E82" s="36"/>
      <c r="F82" s="27" t="str">
        <f>E15</f>
        <v>Obec Urbanice</v>
      </c>
      <c r="G82" s="36"/>
      <c r="H82" s="36"/>
      <c r="I82" s="29" t="s">
        <v>31</v>
      </c>
      <c r="J82" s="32" t="str">
        <f>E21</f>
        <v>Agroprojekce Litomyšl, s.r.o.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29</v>
      </c>
      <c r="D83" s="36"/>
      <c r="E83" s="36"/>
      <c r="F83" s="27" t="str">
        <f>IF(E18="","",E18)</f>
        <v>Vyplň údaj</v>
      </c>
      <c r="G83" s="36"/>
      <c r="H83" s="36"/>
      <c r="I83" s="29" t="s">
        <v>34</v>
      </c>
      <c r="J83" s="32" t="str">
        <f>E24</f>
        <v xml:space="preserve"> 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46"/>
      <c r="B85" s="147"/>
      <c r="C85" s="148" t="s">
        <v>101</v>
      </c>
      <c r="D85" s="149" t="s">
        <v>56</v>
      </c>
      <c r="E85" s="149" t="s">
        <v>52</v>
      </c>
      <c r="F85" s="149" t="s">
        <v>53</v>
      </c>
      <c r="G85" s="149" t="s">
        <v>102</v>
      </c>
      <c r="H85" s="149" t="s">
        <v>103</v>
      </c>
      <c r="I85" s="149" t="s">
        <v>104</v>
      </c>
      <c r="J85" s="149" t="s">
        <v>91</v>
      </c>
      <c r="K85" s="150" t="s">
        <v>105</v>
      </c>
      <c r="L85" s="151"/>
      <c r="M85" s="68" t="s">
        <v>19</v>
      </c>
      <c r="N85" s="69" t="s">
        <v>41</v>
      </c>
      <c r="O85" s="69" t="s">
        <v>106</v>
      </c>
      <c r="P85" s="69" t="s">
        <v>107</v>
      </c>
      <c r="Q85" s="69" t="s">
        <v>108</v>
      </c>
      <c r="R85" s="69" t="s">
        <v>109</v>
      </c>
      <c r="S85" s="69" t="s">
        <v>110</v>
      </c>
      <c r="T85" s="70" t="s">
        <v>111</v>
      </c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65" s="2" customFormat="1" ht="22.9" customHeight="1">
      <c r="A86" s="34"/>
      <c r="B86" s="35"/>
      <c r="C86" s="75" t="s">
        <v>112</v>
      </c>
      <c r="D86" s="36"/>
      <c r="E86" s="36"/>
      <c r="F86" s="36"/>
      <c r="G86" s="36"/>
      <c r="H86" s="36"/>
      <c r="I86" s="36"/>
      <c r="J86" s="152">
        <f>BK86</f>
        <v>0</v>
      </c>
      <c r="K86" s="36"/>
      <c r="L86" s="39"/>
      <c r="M86" s="71"/>
      <c r="N86" s="153"/>
      <c r="O86" s="72"/>
      <c r="P86" s="154">
        <f>P87</f>
        <v>0</v>
      </c>
      <c r="Q86" s="72"/>
      <c r="R86" s="154">
        <f>R87</f>
        <v>350.07525505999996</v>
      </c>
      <c r="S86" s="72"/>
      <c r="T86" s="155">
        <f>T87</f>
        <v>3.7925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70</v>
      </c>
      <c r="AU86" s="17" t="s">
        <v>92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70</v>
      </c>
      <c r="E87" s="160" t="s">
        <v>113</v>
      </c>
      <c r="F87" s="160" t="s">
        <v>114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P88+P154+P164+P173+P206+P238</f>
        <v>0</v>
      </c>
      <c r="Q87" s="165"/>
      <c r="R87" s="166">
        <f>R88+R154+R164+R173+R206+R238</f>
        <v>350.07525505999996</v>
      </c>
      <c r="S87" s="165"/>
      <c r="T87" s="167">
        <f>T88+T154+T164+T173+T206+T238</f>
        <v>3.7925</v>
      </c>
      <c r="AR87" s="168" t="s">
        <v>79</v>
      </c>
      <c r="AT87" s="169" t="s">
        <v>70</v>
      </c>
      <c r="AU87" s="169" t="s">
        <v>71</v>
      </c>
      <c r="AY87" s="168" t="s">
        <v>115</v>
      </c>
      <c r="BK87" s="170">
        <f>BK88+BK154+BK164+BK173+BK206+BK238</f>
        <v>0</v>
      </c>
    </row>
    <row r="88" spans="1:65" s="12" customFormat="1" ht="22.9" customHeight="1">
      <c r="B88" s="157"/>
      <c r="C88" s="158"/>
      <c r="D88" s="159" t="s">
        <v>70</v>
      </c>
      <c r="E88" s="171" t="s">
        <v>79</v>
      </c>
      <c r="F88" s="171" t="s">
        <v>116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SUM(P89:P153)</f>
        <v>0</v>
      </c>
      <c r="Q88" s="165"/>
      <c r="R88" s="166">
        <f>SUM(R89:R153)</f>
        <v>1.7526999999999997E-2</v>
      </c>
      <c r="S88" s="165"/>
      <c r="T88" s="167">
        <f>SUM(T89:T153)</f>
        <v>3.7925</v>
      </c>
      <c r="AR88" s="168" t="s">
        <v>79</v>
      </c>
      <c r="AT88" s="169" t="s">
        <v>70</v>
      </c>
      <c r="AU88" s="169" t="s">
        <v>79</v>
      </c>
      <c r="AY88" s="168" t="s">
        <v>115</v>
      </c>
      <c r="BK88" s="170">
        <f>SUM(BK89:BK153)</f>
        <v>0</v>
      </c>
    </row>
    <row r="89" spans="1:65" s="2" customFormat="1" ht="16.5" customHeight="1">
      <c r="A89" s="34"/>
      <c r="B89" s="35"/>
      <c r="C89" s="173" t="s">
        <v>79</v>
      </c>
      <c r="D89" s="173" t="s">
        <v>117</v>
      </c>
      <c r="E89" s="174" t="s">
        <v>118</v>
      </c>
      <c r="F89" s="175" t="s">
        <v>119</v>
      </c>
      <c r="G89" s="176" t="s">
        <v>120</v>
      </c>
      <c r="H89" s="177">
        <v>18.5</v>
      </c>
      <c r="I89" s="178"/>
      <c r="J89" s="179">
        <f>ROUND(I89*H89,2)</f>
        <v>0</v>
      </c>
      <c r="K89" s="175" t="s">
        <v>121</v>
      </c>
      <c r="L89" s="39"/>
      <c r="M89" s="180" t="s">
        <v>19</v>
      </c>
      <c r="N89" s="181" t="s">
        <v>42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0.20499999999999999</v>
      </c>
      <c r="T89" s="183">
        <f>S89*H89</f>
        <v>3.7925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122</v>
      </c>
      <c r="AT89" s="184" t="s">
        <v>117</v>
      </c>
      <c r="AU89" s="184" t="s">
        <v>82</v>
      </c>
      <c r="AY89" s="17" t="s">
        <v>115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79</v>
      </c>
      <c r="BK89" s="185">
        <f>ROUND(I89*H89,2)</f>
        <v>0</v>
      </c>
      <c r="BL89" s="17" t="s">
        <v>122</v>
      </c>
      <c r="BM89" s="184" t="s">
        <v>123</v>
      </c>
    </row>
    <row r="90" spans="1:65" s="2" customFormat="1" ht="19.5">
      <c r="A90" s="34"/>
      <c r="B90" s="35"/>
      <c r="C90" s="36"/>
      <c r="D90" s="186" t="s">
        <v>124</v>
      </c>
      <c r="E90" s="36"/>
      <c r="F90" s="187" t="s">
        <v>125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124</v>
      </c>
      <c r="AU90" s="17" t="s">
        <v>82</v>
      </c>
    </row>
    <row r="91" spans="1:65" s="2" customFormat="1" ht="11.25">
      <c r="A91" s="34"/>
      <c r="B91" s="35"/>
      <c r="C91" s="36"/>
      <c r="D91" s="191" t="s">
        <v>126</v>
      </c>
      <c r="E91" s="36"/>
      <c r="F91" s="192" t="s">
        <v>127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126</v>
      </c>
      <c r="AU91" s="17" t="s">
        <v>82</v>
      </c>
    </row>
    <row r="92" spans="1:65" s="13" customFormat="1" ht="11.25">
      <c r="B92" s="193"/>
      <c r="C92" s="194"/>
      <c r="D92" s="186" t="s">
        <v>128</v>
      </c>
      <c r="E92" s="195" t="s">
        <v>19</v>
      </c>
      <c r="F92" s="196" t="s">
        <v>129</v>
      </c>
      <c r="G92" s="194"/>
      <c r="H92" s="197">
        <v>18.5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128</v>
      </c>
      <c r="AU92" s="203" t="s">
        <v>82</v>
      </c>
      <c r="AV92" s="13" t="s">
        <v>82</v>
      </c>
      <c r="AW92" s="13" t="s">
        <v>33</v>
      </c>
      <c r="AX92" s="13" t="s">
        <v>79</v>
      </c>
      <c r="AY92" s="203" t="s">
        <v>115</v>
      </c>
    </row>
    <row r="93" spans="1:65" s="2" customFormat="1" ht="16.5" customHeight="1">
      <c r="A93" s="34"/>
      <c r="B93" s="35"/>
      <c r="C93" s="173" t="s">
        <v>82</v>
      </c>
      <c r="D93" s="173" t="s">
        <v>117</v>
      </c>
      <c r="E93" s="174" t="s">
        <v>130</v>
      </c>
      <c r="F93" s="175" t="s">
        <v>131</v>
      </c>
      <c r="G93" s="176" t="s">
        <v>132</v>
      </c>
      <c r="H93" s="177">
        <v>1053.2</v>
      </c>
      <c r="I93" s="178"/>
      <c r="J93" s="179">
        <f>ROUND(I93*H93,2)</f>
        <v>0</v>
      </c>
      <c r="K93" s="175" t="s">
        <v>121</v>
      </c>
      <c r="L93" s="39"/>
      <c r="M93" s="180" t="s">
        <v>19</v>
      </c>
      <c r="N93" s="181" t="s">
        <v>42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122</v>
      </c>
      <c r="AT93" s="184" t="s">
        <v>117</v>
      </c>
      <c r="AU93" s="184" t="s">
        <v>82</v>
      </c>
      <c r="AY93" s="17" t="s">
        <v>115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122</v>
      </c>
      <c r="BM93" s="184" t="s">
        <v>133</v>
      </c>
    </row>
    <row r="94" spans="1:65" s="2" customFormat="1" ht="11.25">
      <c r="A94" s="34"/>
      <c r="B94" s="35"/>
      <c r="C94" s="36"/>
      <c r="D94" s="186" t="s">
        <v>124</v>
      </c>
      <c r="E94" s="36"/>
      <c r="F94" s="187" t="s">
        <v>134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124</v>
      </c>
      <c r="AU94" s="17" t="s">
        <v>82</v>
      </c>
    </row>
    <row r="95" spans="1:65" s="2" customFormat="1" ht="11.25">
      <c r="A95" s="34"/>
      <c r="B95" s="35"/>
      <c r="C95" s="36"/>
      <c r="D95" s="191" t="s">
        <v>126</v>
      </c>
      <c r="E95" s="36"/>
      <c r="F95" s="192" t="s">
        <v>135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126</v>
      </c>
      <c r="AU95" s="17" t="s">
        <v>82</v>
      </c>
    </row>
    <row r="96" spans="1:65" s="2" customFormat="1" ht="39">
      <c r="A96" s="34"/>
      <c r="B96" s="35"/>
      <c r="C96" s="36"/>
      <c r="D96" s="186" t="s">
        <v>136</v>
      </c>
      <c r="E96" s="36"/>
      <c r="F96" s="204" t="s">
        <v>137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136</v>
      </c>
      <c r="AU96" s="17" t="s">
        <v>82</v>
      </c>
    </row>
    <row r="97" spans="1:65" s="13" customFormat="1" ht="11.25">
      <c r="B97" s="193"/>
      <c r="C97" s="194"/>
      <c r="D97" s="186" t="s">
        <v>128</v>
      </c>
      <c r="E97" s="195" t="s">
        <v>19</v>
      </c>
      <c r="F97" s="196" t="s">
        <v>138</v>
      </c>
      <c r="G97" s="194"/>
      <c r="H97" s="197">
        <v>1053.2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128</v>
      </c>
      <c r="AU97" s="203" t="s">
        <v>82</v>
      </c>
      <c r="AV97" s="13" t="s">
        <v>82</v>
      </c>
      <c r="AW97" s="13" t="s">
        <v>33</v>
      </c>
      <c r="AX97" s="13" t="s">
        <v>79</v>
      </c>
      <c r="AY97" s="203" t="s">
        <v>115</v>
      </c>
    </row>
    <row r="98" spans="1:65" s="2" customFormat="1" ht="21.75" customHeight="1">
      <c r="A98" s="34"/>
      <c r="B98" s="35"/>
      <c r="C98" s="173" t="s">
        <v>139</v>
      </c>
      <c r="D98" s="173" t="s">
        <v>117</v>
      </c>
      <c r="E98" s="174" t="s">
        <v>140</v>
      </c>
      <c r="F98" s="175" t="s">
        <v>141</v>
      </c>
      <c r="G98" s="176" t="s">
        <v>142</v>
      </c>
      <c r="H98" s="177">
        <v>125.9</v>
      </c>
      <c r="I98" s="178"/>
      <c r="J98" s="179">
        <f>ROUND(I98*H98,2)</f>
        <v>0</v>
      </c>
      <c r="K98" s="175" t="s">
        <v>121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122</v>
      </c>
      <c r="AT98" s="184" t="s">
        <v>117</v>
      </c>
      <c r="AU98" s="184" t="s">
        <v>82</v>
      </c>
      <c r="AY98" s="17" t="s">
        <v>115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122</v>
      </c>
      <c r="BM98" s="184" t="s">
        <v>143</v>
      </c>
    </row>
    <row r="99" spans="1:65" s="2" customFormat="1" ht="11.25">
      <c r="A99" s="34"/>
      <c r="B99" s="35"/>
      <c r="C99" s="36"/>
      <c r="D99" s="186" t="s">
        <v>124</v>
      </c>
      <c r="E99" s="36"/>
      <c r="F99" s="187" t="s">
        <v>144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124</v>
      </c>
      <c r="AU99" s="17" t="s">
        <v>82</v>
      </c>
    </row>
    <row r="100" spans="1:65" s="2" customFormat="1" ht="11.25">
      <c r="A100" s="34"/>
      <c r="B100" s="35"/>
      <c r="C100" s="36"/>
      <c r="D100" s="191" t="s">
        <v>126</v>
      </c>
      <c r="E100" s="36"/>
      <c r="F100" s="192" t="s">
        <v>145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126</v>
      </c>
      <c r="AU100" s="17" t="s">
        <v>82</v>
      </c>
    </row>
    <row r="101" spans="1:65" s="13" customFormat="1" ht="11.25">
      <c r="B101" s="193"/>
      <c r="C101" s="194"/>
      <c r="D101" s="186" t="s">
        <v>128</v>
      </c>
      <c r="E101" s="195" t="s">
        <v>19</v>
      </c>
      <c r="F101" s="196" t="s">
        <v>146</v>
      </c>
      <c r="G101" s="194"/>
      <c r="H101" s="197">
        <v>125.9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128</v>
      </c>
      <c r="AU101" s="203" t="s">
        <v>82</v>
      </c>
      <c r="AV101" s="13" t="s">
        <v>82</v>
      </c>
      <c r="AW101" s="13" t="s">
        <v>33</v>
      </c>
      <c r="AX101" s="13" t="s">
        <v>79</v>
      </c>
      <c r="AY101" s="203" t="s">
        <v>115</v>
      </c>
    </row>
    <row r="102" spans="1:65" s="2" customFormat="1" ht="16.5" customHeight="1">
      <c r="A102" s="34"/>
      <c r="B102" s="35"/>
      <c r="C102" s="173" t="s">
        <v>122</v>
      </c>
      <c r="D102" s="173" t="s">
        <v>117</v>
      </c>
      <c r="E102" s="174" t="s">
        <v>147</v>
      </c>
      <c r="F102" s="175" t="s">
        <v>148</v>
      </c>
      <c r="G102" s="176" t="s">
        <v>142</v>
      </c>
      <c r="H102" s="177">
        <v>51</v>
      </c>
      <c r="I102" s="178"/>
      <c r="J102" s="179">
        <f>ROUND(I102*H102,2)</f>
        <v>0</v>
      </c>
      <c r="K102" s="175" t="s">
        <v>121</v>
      </c>
      <c r="L102" s="39"/>
      <c r="M102" s="180" t="s">
        <v>19</v>
      </c>
      <c r="N102" s="181" t="s">
        <v>42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122</v>
      </c>
      <c r="AT102" s="184" t="s">
        <v>117</v>
      </c>
      <c r="AU102" s="184" t="s">
        <v>82</v>
      </c>
      <c r="AY102" s="17" t="s">
        <v>115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79</v>
      </c>
      <c r="BK102" s="185">
        <f>ROUND(I102*H102,2)</f>
        <v>0</v>
      </c>
      <c r="BL102" s="17" t="s">
        <v>122</v>
      </c>
      <c r="BM102" s="184" t="s">
        <v>149</v>
      </c>
    </row>
    <row r="103" spans="1:65" s="2" customFormat="1" ht="11.25">
      <c r="A103" s="34"/>
      <c r="B103" s="35"/>
      <c r="C103" s="36"/>
      <c r="D103" s="186" t="s">
        <v>124</v>
      </c>
      <c r="E103" s="36"/>
      <c r="F103" s="187" t="s">
        <v>150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124</v>
      </c>
      <c r="AU103" s="17" t="s">
        <v>82</v>
      </c>
    </row>
    <row r="104" spans="1:65" s="2" customFormat="1" ht="11.25">
      <c r="A104" s="34"/>
      <c r="B104" s="35"/>
      <c r="C104" s="36"/>
      <c r="D104" s="191" t="s">
        <v>126</v>
      </c>
      <c r="E104" s="36"/>
      <c r="F104" s="192" t="s">
        <v>151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126</v>
      </c>
      <c r="AU104" s="17" t="s">
        <v>82</v>
      </c>
    </row>
    <row r="105" spans="1:65" s="13" customFormat="1" ht="11.25">
      <c r="B105" s="193"/>
      <c r="C105" s="194"/>
      <c r="D105" s="186" t="s">
        <v>128</v>
      </c>
      <c r="E105" s="195" t="s">
        <v>19</v>
      </c>
      <c r="F105" s="196" t="s">
        <v>152</v>
      </c>
      <c r="G105" s="194"/>
      <c r="H105" s="197">
        <v>24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128</v>
      </c>
      <c r="AU105" s="203" t="s">
        <v>82</v>
      </c>
      <c r="AV105" s="13" t="s">
        <v>82</v>
      </c>
      <c r="AW105" s="13" t="s">
        <v>33</v>
      </c>
      <c r="AX105" s="13" t="s">
        <v>71</v>
      </c>
      <c r="AY105" s="203" t="s">
        <v>115</v>
      </c>
    </row>
    <row r="106" spans="1:65" s="13" customFormat="1" ht="11.25">
      <c r="B106" s="193"/>
      <c r="C106" s="194"/>
      <c r="D106" s="186" t="s">
        <v>128</v>
      </c>
      <c r="E106" s="195" t="s">
        <v>19</v>
      </c>
      <c r="F106" s="196" t="s">
        <v>153</v>
      </c>
      <c r="G106" s="194"/>
      <c r="H106" s="197">
        <v>27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128</v>
      </c>
      <c r="AU106" s="203" t="s">
        <v>82</v>
      </c>
      <c r="AV106" s="13" t="s">
        <v>82</v>
      </c>
      <c r="AW106" s="13" t="s">
        <v>33</v>
      </c>
      <c r="AX106" s="13" t="s">
        <v>71</v>
      </c>
      <c r="AY106" s="203" t="s">
        <v>115</v>
      </c>
    </row>
    <row r="107" spans="1:65" s="2" customFormat="1" ht="16.5" customHeight="1">
      <c r="A107" s="34"/>
      <c r="B107" s="35"/>
      <c r="C107" s="173" t="s">
        <v>154</v>
      </c>
      <c r="D107" s="173" t="s">
        <v>117</v>
      </c>
      <c r="E107" s="174" t="s">
        <v>155</v>
      </c>
      <c r="F107" s="175" t="s">
        <v>156</v>
      </c>
      <c r="G107" s="176" t="s">
        <v>142</v>
      </c>
      <c r="H107" s="177">
        <v>0.6</v>
      </c>
      <c r="I107" s="178"/>
      <c r="J107" s="179">
        <f>ROUND(I107*H107,2)</f>
        <v>0</v>
      </c>
      <c r="K107" s="175" t="s">
        <v>121</v>
      </c>
      <c r="L107" s="39"/>
      <c r="M107" s="180" t="s">
        <v>19</v>
      </c>
      <c r="N107" s="181" t="s">
        <v>42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122</v>
      </c>
      <c r="AT107" s="184" t="s">
        <v>117</v>
      </c>
      <c r="AU107" s="184" t="s">
        <v>82</v>
      </c>
      <c r="AY107" s="17" t="s">
        <v>115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79</v>
      </c>
      <c r="BK107" s="185">
        <f>ROUND(I107*H107,2)</f>
        <v>0</v>
      </c>
      <c r="BL107" s="17" t="s">
        <v>122</v>
      </c>
      <c r="BM107" s="184" t="s">
        <v>157</v>
      </c>
    </row>
    <row r="108" spans="1:65" s="2" customFormat="1" ht="19.5">
      <c r="A108" s="34"/>
      <c r="B108" s="35"/>
      <c r="C108" s="36"/>
      <c r="D108" s="186" t="s">
        <v>124</v>
      </c>
      <c r="E108" s="36"/>
      <c r="F108" s="187" t="s">
        <v>158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124</v>
      </c>
      <c r="AU108" s="17" t="s">
        <v>82</v>
      </c>
    </row>
    <row r="109" spans="1:65" s="2" customFormat="1" ht="11.25">
      <c r="A109" s="34"/>
      <c r="B109" s="35"/>
      <c r="C109" s="36"/>
      <c r="D109" s="191" t="s">
        <v>126</v>
      </c>
      <c r="E109" s="36"/>
      <c r="F109" s="192" t="s">
        <v>159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126</v>
      </c>
      <c r="AU109" s="17" t="s">
        <v>82</v>
      </c>
    </row>
    <row r="110" spans="1:65" s="13" customFormat="1" ht="11.25">
      <c r="B110" s="193"/>
      <c r="C110" s="194"/>
      <c r="D110" s="186" t="s">
        <v>128</v>
      </c>
      <c r="E110" s="195" t="s">
        <v>19</v>
      </c>
      <c r="F110" s="196" t="s">
        <v>160</v>
      </c>
      <c r="G110" s="194"/>
      <c r="H110" s="197">
        <v>0.6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128</v>
      </c>
      <c r="AU110" s="203" t="s">
        <v>82</v>
      </c>
      <c r="AV110" s="13" t="s">
        <v>82</v>
      </c>
      <c r="AW110" s="13" t="s">
        <v>33</v>
      </c>
      <c r="AX110" s="13" t="s">
        <v>79</v>
      </c>
      <c r="AY110" s="203" t="s">
        <v>115</v>
      </c>
    </row>
    <row r="111" spans="1:65" s="2" customFormat="1" ht="21.75" customHeight="1">
      <c r="A111" s="34"/>
      <c r="B111" s="35"/>
      <c r="C111" s="173" t="s">
        <v>161</v>
      </c>
      <c r="D111" s="173" t="s">
        <v>117</v>
      </c>
      <c r="E111" s="174" t="s">
        <v>162</v>
      </c>
      <c r="F111" s="175" t="s">
        <v>163</v>
      </c>
      <c r="G111" s="176" t="s">
        <v>142</v>
      </c>
      <c r="H111" s="177">
        <v>12.4</v>
      </c>
      <c r="I111" s="178"/>
      <c r="J111" s="179">
        <f>ROUND(I111*H111,2)</f>
        <v>0</v>
      </c>
      <c r="K111" s="175" t="s">
        <v>121</v>
      </c>
      <c r="L111" s="39"/>
      <c r="M111" s="180" t="s">
        <v>19</v>
      </c>
      <c r="N111" s="181" t="s">
        <v>42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122</v>
      </c>
      <c r="AT111" s="184" t="s">
        <v>117</v>
      </c>
      <c r="AU111" s="184" t="s">
        <v>82</v>
      </c>
      <c r="AY111" s="17" t="s">
        <v>115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79</v>
      </c>
      <c r="BK111" s="185">
        <f>ROUND(I111*H111,2)</f>
        <v>0</v>
      </c>
      <c r="BL111" s="17" t="s">
        <v>122</v>
      </c>
      <c r="BM111" s="184" t="s">
        <v>164</v>
      </c>
    </row>
    <row r="112" spans="1:65" s="2" customFormat="1" ht="19.5">
      <c r="A112" s="34"/>
      <c r="B112" s="35"/>
      <c r="C112" s="36"/>
      <c r="D112" s="186" t="s">
        <v>124</v>
      </c>
      <c r="E112" s="36"/>
      <c r="F112" s="187" t="s">
        <v>165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124</v>
      </c>
      <c r="AU112" s="17" t="s">
        <v>82</v>
      </c>
    </row>
    <row r="113" spans="1:65" s="2" customFormat="1" ht="11.25">
      <c r="A113" s="34"/>
      <c r="B113" s="35"/>
      <c r="C113" s="36"/>
      <c r="D113" s="191" t="s">
        <v>126</v>
      </c>
      <c r="E113" s="36"/>
      <c r="F113" s="192" t="s">
        <v>166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126</v>
      </c>
      <c r="AU113" s="17" t="s">
        <v>82</v>
      </c>
    </row>
    <row r="114" spans="1:65" s="13" customFormat="1" ht="11.25">
      <c r="B114" s="193"/>
      <c r="C114" s="194"/>
      <c r="D114" s="186" t="s">
        <v>128</v>
      </c>
      <c r="E114" s="195" t="s">
        <v>19</v>
      </c>
      <c r="F114" s="196" t="s">
        <v>167</v>
      </c>
      <c r="G114" s="194"/>
      <c r="H114" s="197">
        <v>12.4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128</v>
      </c>
      <c r="AU114" s="203" t="s">
        <v>82</v>
      </c>
      <c r="AV114" s="13" t="s">
        <v>82</v>
      </c>
      <c r="AW114" s="13" t="s">
        <v>33</v>
      </c>
      <c r="AX114" s="13" t="s">
        <v>79</v>
      </c>
      <c r="AY114" s="203" t="s">
        <v>115</v>
      </c>
    </row>
    <row r="115" spans="1:65" s="2" customFormat="1" ht="21.75" customHeight="1">
      <c r="A115" s="34"/>
      <c r="B115" s="35"/>
      <c r="C115" s="173" t="s">
        <v>168</v>
      </c>
      <c r="D115" s="173" t="s">
        <v>117</v>
      </c>
      <c r="E115" s="174" t="s">
        <v>169</v>
      </c>
      <c r="F115" s="175" t="s">
        <v>170</v>
      </c>
      <c r="G115" s="176" t="s">
        <v>142</v>
      </c>
      <c r="H115" s="177">
        <v>106.2</v>
      </c>
      <c r="I115" s="178"/>
      <c r="J115" s="179">
        <f>ROUND(I115*H115,2)</f>
        <v>0</v>
      </c>
      <c r="K115" s="175" t="s">
        <v>121</v>
      </c>
      <c r="L115" s="39"/>
      <c r="M115" s="180" t="s">
        <v>19</v>
      </c>
      <c r="N115" s="181" t="s">
        <v>42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122</v>
      </c>
      <c r="AT115" s="184" t="s">
        <v>117</v>
      </c>
      <c r="AU115" s="184" t="s">
        <v>82</v>
      </c>
      <c r="AY115" s="17" t="s">
        <v>115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79</v>
      </c>
      <c r="BK115" s="185">
        <f>ROUND(I115*H115,2)</f>
        <v>0</v>
      </c>
      <c r="BL115" s="17" t="s">
        <v>122</v>
      </c>
      <c r="BM115" s="184" t="s">
        <v>171</v>
      </c>
    </row>
    <row r="116" spans="1:65" s="2" customFormat="1" ht="19.5">
      <c r="A116" s="34"/>
      <c r="B116" s="35"/>
      <c r="C116" s="36"/>
      <c r="D116" s="186" t="s">
        <v>124</v>
      </c>
      <c r="E116" s="36"/>
      <c r="F116" s="187" t="s">
        <v>172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124</v>
      </c>
      <c r="AU116" s="17" t="s">
        <v>82</v>
      </c>
    </row>
    <row r="117" spans="1:65" s="2" customFormat="1" ht="11.25">
      <c r="A117" s="34"/>
      <c r="B117" s="35"/>
      <c r="C117" s="36"/>
      <c r="D117" s="191" t="s">
        <v>126</v>
      </c>
      <c r="E117" s="36"/>
      <c r="F117" s="192" t="s">
        <v>173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126</v>
      </c>
      <c r="AU117" s="17" t="s">
        <v>82</v>
      </c>
    </row>
    <row r="118" spans="1:65" s="13" customFormat="1" ht="11.25">
      <c r="B118" s="193"/>
      <c r="C118" s="194"/>
      <c r="D118" s="186" t="s">
        <v>128</v>
      </c>
      <c r="E118" s="195" t="s">
        <v>19</v>
      </c>
      <c r="F118" s="196" t="s">
        <v>174</v>
      </c>
      <c r="G118" s="194"/>
      <c r="H118" s="197">
        <v>106.2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128</v>
      </c>
      <c r="AU118" s="203" t="s">
        <v>82</v>
      </c>
      <c r="AV118" s="13" t="s">
        <v>82</v>
      </c>
      <c r="AW118" s="13" t="s">
        <v>33</v>
      </c>
      <c r="AX118" s="13" t="s">
        <v>79</v>
      </c>
      <c r="AY118" s="203" t="s">
        <v>115</v>
      </c>
    </row>
    <row r="119" spans="1:65" s="2" customFormat="1" ht="16.5" customHeight="1">
      <c r="A119" s="34"/>
      <c r="B119" s="35"/>
      <c r="C119" s="173" t="s">
        <v>175</v>
      </c>
      <c r="D119" s="173" t="s">
        <v>117</v>
      </c>
      <c r="E119" s="174" t="s">
        <v>176</v>
      </c>
      <c r="F119" s="175" t="s">
        <v>177</v>
      </c>
      <c r="G119" s="176" t="s">
        <v>142</v>
      </c>
      <c r="H119" s="177">
        <v>32.700000000000003</v>
      </c>
      <c r="I119" s="178"/>
      <c r="J119" s="179">
        <f>ROUND(I119*H119,2)</f>
        <v>0</v>
      </c>
      <c r="K119" s="175" t="s">
        <v>121</v>
      </c>
      <c r="L119" s="39"/>
      <c r="M119" s="180" t="s">
        <v>19</v>
      </c>
      <c r="N119" s="181" t="s">
        <v>42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122</v>
      </c>
      <c r="AT119" s="184" t="s">
        <v>117</v>
      </c>
      <c r="AU119" s="184" t="s">
        <v>82</v>
      </c>
      <c r="AY119" s="17" t="s">
        <v>115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79</v>
      </c>
      <c r="BK119" s="185">
        <f>ROUND(I119*H119,2)</f>
        <v>0</v>
      </c>
      <c r="BL119" s="17" t="s">
        <v>122</v>
      </c>
      <c r="BM119" s="184" t="s">
        <v>178</v>
      </c>
    </row>
    <row r="120" spans="1:65" s="2" customFormat="1" ht="19.5">
      <c r="A120" s="34"/>
      <c r="B120" s="35"/>
      <c r="C120" s="36"/>
      <c r="D120" s="186" t="s">
        <v>124</v>
      </c>
      <c r="E120" s="36"/>
      <c r="F120" s="187" t="s">
        <v>179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124</v>
      </c>
      <c r="AU120" s="17" t="s">
        <v>82</v>
      </c>
    </row>
    <row r="121" spans="1:65" s="2" customFormat="1" ht="11.25">
      <c r="A121" s="34"/>
      <c r="B121" s="35"/>
      <c r="C121" s="36"/>
      <c r="D121" s="191" t="s">
        <v>126</v>
      </c>
      <c r="E121" s="36"/>
      <c r="F121" s="192" t="s">
        <v>180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126</v>
      </c>
      <c r="AU121" s="17" t="s">
        <v>82</v>
      </c>
    </row>
    <row r="122" spans="1:65" s="13" customFormat="1" ht="11.25">
      <c r="B122" s="193"/>
      <c r="C122" s="194"/>
      <c r="D122" s="186" t="s">
        <v>128</v>
      </c>
      <c r="E122" s="195" t="s">
        <v>19</v>
      </c>
      <c r="F122" s="196" t="s">
        <v>181</v>
      </c>
      <c r="G122" s="194"/>
      <c r="H122" s="197">
        <v>32.700000000000003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128</v>
      </c>
      <c r="AU122" s="203" t="s">
        <v>82</v>
      </c>
      <c r="AV122" s="13" t="s">
        <v>82</v>
      </c>
      <c r="AW122" s="13" t="s">
        <v>33</v>
      </c>
      <c r="AX122" s="13" t="s">
        <v>79</v>
      </c>
      <c r="AY122" s="203" t="s">
        <v>115</v>
      </c>
    </row>
    <row r="123" spans="1:65" s="2" customFormat="1" ht="16.5" customHeight="1">
      <c r="A123" s="34"/>
      <c r="B123" s="35"/>
      <c r="C123" s="173" t="s">
        <v>182</v>
      </c>
      <c r="D123" s="173" t="s">
        <v>117</v>
      </c>
      <c r="E123" s="174" t="s">
        <v>183</v>
      </c>
      <c r="F123" s="175" t="s">
        <v>184</v>
      </c>
      <c r="G123" s="176" t="s">
        <v>142</v>
      </c>
      <c r="H123" s="177">
        <v>106.2</v>
      </c>
      <c r="I123" s="178"/>
      <c r="J123" s="179">
        <f>ROUND(I123*H123,2)</f>
        <v>0</v>
      </c>
      <c r="K123" s="175" t="s">
        <v>121</v>
      </c>
      <c r="L123" s="39"/>
      <c r="M123" s="180" t="s">
        <v>19</v>
      </c>
      <c r="N123" s="181" t="s">
        <v>42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122</v>
      </c>
      <c r="AT123" s="184" t="s">
        <v>117</v>
      </c>
      <c r="AU123" s="184" t="s">
        <v>82</v>
      </c>
      <c r="AY123" s="17" t="s">
        <v>115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79</v>
      </c>
      <c r="BK123" s="185">
        <f>ROUND(I123*H123,2)</f>
        <v>0</v>
      </c>
      <c r="BL123" s="17" t="s">
        <v>122</v>
      </c>
      <c r="BM123" s="184" t="s">
        <v>185</v>
      </c>
    </row>
    <row r="124" spans="1:65" s="2" customFormat="1" ht="11.25">
      <c r="A124" s="34"/>
      <c r="B124" s="35"/>
      <c r="C124" s="36"/>
      <c r="D124" s="186" t="s">
        <v>124</v>
      </c>
      <c r="E124" s="36"/>
      <c r="F124" s="187" t="s">
        <v>186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124</v>
      </c>
      <c r="AU124" s="17" t="s">
        <v>82</v>
      </c>
    </row>
    <row r="125" spans="1:65" s="2" customFormat="1" ht="11.25">
      <c r="A125" s="34"/>
      <c r="B125" s="35"/>
      <c r="C125" s="36"/>
      <c r="D125" s="191" t="s">
        <v>126</v>
      </c>
      <c r="E125" s="36"/>
      <c r="F125" s="192" t="s">
        <v>187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126</v>
      </c>
      <c r="AU125" s="17" t="s">
        <v>82</v>
      </c>
    </row>
    <row r="126" spans="1:65" s="13" customFormat="1" ht="11.25">
      <c r="B126" s="193"/>
      <c r="C126" s="194"/>
      <c r="D126" s="186" t="s">
        <v>128</v>
      </c>
      <c r="E126" s="195" t="s">
        <v>19</v>
      </c>
      <c r="F126" s="196" t="s">
        <v>188</v>
      </c>
      <c r="G126" s="194"/>
      <c r="H126" s="197">
        <v>106.2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128</v>
      </c>
      <c r="AU126" s="203" t="s">
        <v>82</v>
      </c>
      <c r="AV126" s="13" t="s">
        <v>82</v>
      </c>
      <c r="AW126" s="13" t="s">
        <v>33</v>
      </c>
      <c r="AX126" s="13" t="s">
        <v>79</v>
      </c>
      <c r="AY126" s="203" t="s">
        <v>115</v>
      </c>
    </row>
    <row r="127" spans="1:65" s="2" customFormat="1" ht="21.75" customHeight="1">
      <c r="A127" s="34"/>
      <c r="B127" s="35"/>
      <c r="C127" s="173" t="s">
        <v>189</v>
      </c>
      <c r="D127" s="173" t="s">
        <v>117</v>
      </c>
      <c r="E127" s="174" t="s">
        <v>190</v>
      </c>
      <c r="F127" s="175" t="s">
        <v>191</v>
      </c>
      <c r="G127" s="176" t="s">
        <v>132</v>
      </c>
      <c r="H127" s="177">
        <v>2432.65</v>
      </c>
      <c r="I127" s="178"/>
      <c r="J127" s="179">
        <f>ROUND(I127*H127,2)</f>
        <v>0</v>
      </c>
      <c r="K127" s="175" t="s">
        <v>121</v>
      </c>
      <c r="L127" s="39"/>
      <c r="M127" s="180" t="s">
        <v>19</v>
      </c>
      <c r="N127" s="181" t="s">
        <v>42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122</v>
      </c>
      <c r="AT127" s="184" t="s">
        <v>117</v>
      </c>
      <c r="AU127" s="184" t="s">
        <v>82</v>
      </c>
      <c r="AY127" s="17" t="s">
        <v>115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79</v>
      </c>
      <c r="BK127" s="185">
        <f>ROUND(I127*H127,2)</f>
        <v>0</v>
      </c>
      <c r="BL127" s="17" t="s">
        <v>122</v>
      </c>
      <c r="BM127" s="184" t="s">
        <v>192</v>
      </c>
    </row>
    <row r="128" spans="1:65" s="2" customFormat="1" ht="11.25">
      <c r="A128" s="34"/>
      <c r="B128" s="35"/>
      <c r="C128" s="36"/>
      <c r="D128" s="186" t="s">
        <v>124</v>
      </c>
      <c r="E128" s="36"/>
      <c r="F128" s="187" t="s">
        <v>193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124</v>
      </c>
      <c r="AU128" s="17" t="s">
        <v>82</v>
      </c>
    </row>
    <row r="129" spans="1:65" s="2" customFormat="1" ht="11.25">
      <c r="A129" s="34"/>
      <c r="B129" s="35"/>
      <c r="C129" s="36"/>
      <c r="D129" s="191" t="s">
        <v>126</v>
      </c>
      <c r="E129" s="36"/>
      <c r="F129" s="192" t="s">
        <v>194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126</v>
      </c>
      <c r="AU129" s="17" t="s">
        <v>82</v>
      </c>
    </row>
    <row r="130" spans="1:65" s="13" customFormat="1" ht="11.25">
      <c r="B130" s="193"/>
      <c r="C130" s="194"/>
      <c r="D130" s="186" t="s">
        <v>128</v>
      </c>
      <c r="E130" s="195" t="s">
        <v>19</v>
      </c>
      <c r="F130" s="196" t="s">
        <v>195</v>
      </c>
      <c r="G130" s="194"/>
      <c r="H130" s="197">
        <v>784.7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128</v>
      </c>
      <c r="AU130" s="203" t="s">
        <v>82</v>
      </c>
      <c r="AV130" s="13" t="s">
        <v>82</v>
      </c>
      <c r="AW130" s="13" t="s">
        <v>33</v>
      </c>
      <c r="AX130" s="13" t="s">
        <v>71</v>
      </c>
      <c r="AY130" s="203" t="s">
        <v>115</v>
      </c>
    </row>
    <row r="131" spans="1:65" s="13" customFormat="1" ht="11.25">
      <c r="B131" s="193"/>
      <c r="C131" s="194"/>
      <c r="D131" s="186" t="s">
        <v>128</v>
      </c>
      <c r="E131" s="195" t="s">
        <v>19</v>
      </c>
      <c r="F131" s="196" t="s">
        <v>196</v>
      </c>
      <c r="G131" s="194"/>
      <c r="H131" s="197">
        <v>1647.95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128</v>
      </c>
      <c r="AU131" s="203" t="s">
        <v>82</v>
      </c>
      <c r="AV131" s="13" t="s">
        <v>82</v>
      </c>
      <c r="AW131" s="13" t="s">
        <v>33</v>
      </c>
      <c r="AX131" s="13" t="s">
        <v>71</v>
      </c>
      <c r="AY131" s="203" t="s">
        <v>115</v>
      </c>
    </row>
    <row r="132" spans="1:65" s="2" customFormat="1" ht="16.5" customHeight="1">
      <c r="A132" s="34"/>
      <c r="B132" s="35"/>
      <c r="C132" s="173" t="s">
        <v>197</v>
      </c>
      <c r="D132" s="173" t="s">
        <v>117</v>
      </c>
      <c r="E132" s="174" t="s">
        <v>198</v>
      </c>
      <c r="F132" s="175" t="s">
        <v>199</v>
      </c>
      <c r="G132" s="176" t="s">
        <v>132</v>
      </c>
      <c r="H132" s="177">
        <v>66.099999999999994</v>
      </c>
      <c r="I132" s="178"/>
      <c r="J132" s="179">
        <f>ROUND(I132*H132,2)</f>
        <v>0</v>
      </c>
      <c r="K132" s="175" t="s">
        <v>121</v>
      </c>
      <c r="L132" s="39"/>
      <c r="M132" s="180" t="s">
        <v>19</v>
      </c>
      <c r="N132" s="181" t="s">
        <v>42</v>
      </c>
      <c r="O132" s="64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122</v>
      </c>
      <c r="AT132" s="184" t="s">
        <v>117</v>
      </c>
      <c r="AU132" s="184" t="s">
        <v>82</v>
      </c>
      <c r="AY132" s="17" t="s">
        <v>115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79</v>
      </c>
      <c r="BK132" s="185">
        <f>ROUND(I132*H132,2)</f>
        <v>0</v>
      </c>
      <c r="BL132" s="17" t="s">
        <v>122</v>
      </c>
      <c r="BM132" s="184" t="s">
        <v>200</v>
      </c>
    </row>
    <row r="133" spans="1:65" s="2" customFormat="1" ht="11.25">
      <c r="A133" s="34"/>
      <c r="B133" s="35"/>
      <c r="C133" s="36"/>
      <c r="D133" s="186" t="s">
        <v>124</v>
      </c>
      <c r="E133" s="36"/>
      <c r="F133" s="187" t="s">
        <v>201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124</v>
      </c>
      <c r="AU133" s="17" t="s">
        <v>82</v>
      </c>
    </row>
    <row r="134" spans="1:65" s="2" customFormat="1" ht="11.25">
      <c r="A134" s="34"/>
      <c r="B134" s="35"/>
      <c r="C134" s="36"/>
      <c r="D134" s="191" t="s">
        <v>126</v>
      </c>
      <c r="E134" s="36"/>
      <c r="F134" s="192" t="s">
        <v>202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126</v>
      </c>
      <c r="AU134" s="17" t="s">
        <v>82</v>
      </c>
    </row>
    <row r="135" spans="1:65" s="13" customFormat="1" ht="11.25">
      <c r="B135" s="193"/>
      <c r="C135" s="194"/>
      <c r="D135" s="186" t="s">
        <v>128</v>
      </c>
      <c r="E135" s="195" t="s">
        <v>19</v>
      </c>
      <c r="F135" s="196" t="s">
        <v>203</v>
      </c>
      <c r="G135" s="194"/>
      <c r="H135" s="197">
        <v>66.099999999999994</v>
      </c>
      <c r="I135" s="198"/>
      <c r="J135" s="194"/>
      <c r="K135" s="194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128</v>
      </c>
      <c r="AU135" s="203" t="s">
        <v>82</v>
      </c>
      <c r="AV135" s="13" t="s">
        <v>82</v>
      </c>
      <c r="AW135" s="13" t="s">
        <v>33</v>
      </c>
      <c r="AX135" s="13" t="s">
        <v>79</v>
      </c>
      <c r="AY135" s="203" t="s">
        <v>115</v>
      </c>
    </row>
    <row r="136" spans="1:65" s="2" customFormat="1" ht="16.5" customHeight="1">
      <c r="A136" s="34"/>
      <c r="B136" s="35"/>
      <c r="C136" s="205" t="s">
        <v>8</v>
      </c>
      <c r="D136" s="205" t="s">
        <v>204</v>
      </c>
      <c r="E136" s="206" t="s">
        <v>205</v>
      </c>
      <c r="F136" s="207" t="s">
        <v>206</v>
      </c>
      <c r="G136" s="208" t="s">
        <v>207</v>
      </c>
      <c r="H136" s="209">
        <v>1.3620000000000001</v>
      </c>
      <c r="I136" s="210"/>
      <c r="J136" s="211">
        <f>ROUND(I136*H136,2)</f>
        <v>0</v>
      </c>
      <c r="K136" s="207" t="s">
        <v>121</v>
      </c>
      <c r="L136" s="212"/>
      <c r="M136" s="213" t="s">
        <v>19</v>
      </c>
      <c r="N136" s="214" t="s">
        <v>42</v>
      </c>
      <c r="O136" s="64"/>
      <c r="P136" s="182">
        <f>O136*H136</f>
        <v>0</v>
      </c>
      <c r="Q136" s="182">
        <v>1E-3</v>
      </c>
      <c r="R136" s="182">
        <f>Q136*H136</f>
        <v>1.3620000000000001E-3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175</v>
      </c>
      <c r="AT136" s="184" t="s">
        <v>204</v>
      </c>
      <c r="AU136" s="184" t="s">
        <v>82</v>
      </c>
      <c r="AY136" s="17" t="s">
        <v>115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79</v>
      </c>
      <c r="BK136" s="185">
        <f>ROUND(I136*H136,2)</f>
        <v>0</v>
      </c>
      <c r="BL136" s="17" t="s">
        <v>122</v>
      </c>
      <c r="BM136" s="184" t="s">
        <v>208</v>
      </c>
    </row>
    <row r="137" spans="1:65" s="2" customFormat="1" ht="11.25">
      <c r="A137" s="34"/>
      <c r="B137" s="35"/>
      <c r="C137" s="36"/>
      <c r="D137" s="186" t="s">
        <v>124</v>
      </c>
      <c r="E137" s="36"/>
      <c r="F137" s="187" t="s">
        <v>206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124</v>
      </c>
      <c r="AU137" s="17" t="s">
        <v>82</v>
      </c>
    </row>
    <row r="138" spans="1:65" s="13" customFormat="1" ht="11.25">
      <c r="B138" s="193"/>
      <c r="C138" s="194"/>
      <c r="D138" s="186" t="s">
        <v>128</v>
      </c>
      <c r="E138" s="195" t="s">
        <v>19</v>
      </c>
      <c r="F138" s="196" t="s">
        <v>209</v>
      </c>
      <c r="G138" s="194"/>
      <c r="H138" s="197">
        <v>1.3620000000000001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128</v>
      </c>
      <c r="AU138" s="203" t="s">
        <v>82</v>
      </c>
      <c r="AV138" s="13" t="s">
        <v>82</v>
      </c>
      <c r="AW138" s="13" t="s">
        <v>33</v>
      </c>
      <c r="AX138" s="13" t="s">
        <v>79</v>
      </c>
      <c r="AY138" s="203" t="s">
        <v>115</v>
      </c>
    </row>
    <row r="139" spans="1:65" s="2" customFormat="1" ht="16.5" customHeight="1">
      <c r="A139" s="34"/>
      <c r="B139" s="35"/>
      <c r="C139" s="173" t="s">
        <v>210</v>
      </c>
      <c r="D139" s="173" t="s">
        <v>117</v>
      </c>
      <c r="E139" s="174" t="s">
        <v>211</v>
      </c>
      <c r="F139" s="175" t="s">
        <v>212</v>
      </c>
      <c r="G139" s="176" t="s">
        <v>132</v>
      </c>
      <c r="H139" s="177">
        <v>784.7</v>
      </c>
      <c r="I139" s="178"/>
      <c r="J139" s="179">
        <f>ROUND(I139*H139,2)</f>
        <v>0</v>
      </c>
      <c r="K139" s="175" t="s">
        <v>121</v>
      </c>
      <c r="L139" s="39"/>
      <c r="M139" s="180" t="s">
        <v>19</v>
      </c>
      <c r="N139" s="181" t="s">
        <v>42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122</v>
      </c>
      <c r="AT139" s="184" t="s">
        <v>117</v>
      </c>
      <c r="AU139" s="184" t="s">
        <v>82</v>
      </c>
      <c r="AY139" s="17" t="s">
        <v>115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79</v>
      </c>
      <c r="BK139" s="185">
        <f>ROUND(I139*H139,2)</f>
        <v>0</v>
      </c>
      <c r="BL139" s="17" t="s">
        <v>122</v>
      </c>
      <c r="BM139" s="184" t="s">
        <v>213</v>
      </c>
    </row>
    <row r="140" spans="1:65" s="2" customFormat="1" ht="11.25">
      <c r="A140" s="34"/>
      <c r="B140" s="35"/>
      <c r="C140" s="36"/>
      <c r="D140" s="186" t="s">
        <v>124</v>
      </c>
      <c r="E140" s="36"/>
      <c r="F140" s="187" t="s">
        <v>214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124</v>
      </c>
      <c r="AU140" s="17" t="s">
        <v>82</v>
      </c>
    </row>
    <row r="141" spans="1:65" s="2" customFormat="1" ht="11.25">
      <c r="A141" s="34"/>
      <c r="B141" s="35"/>
      <c r="C141" s="36"/>
      <c r="D141" s="191" t="s">
        <v>126</v>
      </c>
      <c r="E141" s="36"/>
      <c r="F141" s="192" t="s">
        <v>215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126</v>
      </c>
      <c r="AU141" s="17" t="s">
        <v>82</v>
      </c>
    </row>
    <row r="142" spans="1:65" s="13" customFormat="1" ht="11.25">
      <c r="B142" s="193"/>
      <c r="C142" s="194"/>
      <c r="D142" s="186" t="s">
        <v>128</v>
      </c>
      <c r="E142" s="195" t="s">
        <v>19</v>
      </c>
      <c r="F142" s="196" t="s">
        <v>216</v>
      </c>
      <c r="G142" s="194"/>
      <c r="H142" s="197">
        <v>784.7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128</v>
      </c>
      <c r="AU142" s="203" t="s">
        <v>82</v>
      </c>
      <c r="AV142" s="13" t="s">
        <v>82</v>
      </c>
      <c r="AW142" s="13" t="s">
        <v>33</v>
      </c>
      <c r="AX142" s="13" t="s">
        <v>79</v>
      </c>
      <c r="AY142" s="203" t="s">
        <v>115</v>
      </c>
    </row>
    <row r="143" spans="1:65" s="2" customFormat="1" ht="16.5" customHeight="1">
      <c r="A143" s="34"/>
      <c r="B143" s="35"/>
      <c r="C143" s="205" t="s">
        <v>217</v>
      </c>
      <c r="D143" s="205" t="s">
        <v>204</v>
      </c>
      <c r="E143" s="206" t="s">
        <v>218</v>
      </c>
      <c r="F143" s="207" t="s">
        <v>219</v>
      </c>
      <c r="G143" s="208" t="s">
        <v>207</v>
      </c>
      <c r="H143" s="209">
        <v>16.164999999999999</v>
      </c>
      <c r="I143" s="210"/>
      <c r="J143" s="211">
        <f>ROUND(I143*H143,2)</f>
        <v>0</v>
      </c>
      <c r="K143" s="207" t="s">
        <v>121</v>
      </c>
      <c r="L143" s="212"/>
      <c r="M143" s="213" t="s">
        <v>19</v>
      </c>
      <c r="N143" s="214" t="s">
        <v>42</v>
      </c>
      <c r="O143" s="64"/>
      <c r="P143" s="182">
        <f>O143*H143</f>
        <v>0</v>
      </c>
      <c r="Q143" s="182">
        <v>1E-3</v>
      </c>
      <c r="R143" s="182">
        <f>Q143*H143</f>
        <v>1.6164999999999999E-2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175</v>
      </c>
      <c r="AT143" s="184" t="s">
        <v>204</v>
      </c>
      <c r="AU143" s="184" t="s">
        <v>82</v>
      </c>
      <c r="AY143" s="17" t="s">
        <v>115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79</v>
      </c>
      <c r="BK143" s="185">
        <f>ROUND(I143*H143,2)</f>
        <v>0</v>
      </c>
      <c r="BL143" s="17" t="s">
        <v>122</v>
      </c>
      <c r="BM143" s="184" t="s">
        <v>220</v>
      </c>
    </row>
    <row r="144" spans="1:65" s="2" customFormat="1" ht="11.25">
      <c r="A144" s="34"/>
      <c r="B144" s="35"/>
      <c r="C144" s="36"/>
      <c r="D144" s="186" t="s">
        <v>124</v>
      </c>
      <c r="E144" s="36"/>
      <c r="F144" s="187" t="s">
        <v>219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124</v>
      </c>
      <c r="AU144" s="17" t="s">
        <v>82</v>
      </c>
    </row>
    <row r="145" spans="1:65" s="13" customFormat="1" ht="11.25">
      <c r="B145" s="193"/>
      <c r="C145" s="194"/>
      <c r="D145" s="186" t="s">
        <v>128</v>
      </c>
      <c r="E145" s="195" t="s">
        <v>19</v>
      </c>
      <c r="F145" s="196" t="s">
        <v>221</v>
      </c>
      <c r="G145" s="194"/>
      <c r="H145" s="197">
        <v>16.164999999999999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128</v>
      </c>
      <c r="AU145" s="203" t="s">
        <v>82</v>
      </c>
      <c r="AV145" s="13" t="s">
        <v>82</v>
      </c>
      <c r="AW145" s="13" t="s">
        <v>33</v>
      </c>
      <c r="AX145" s="13" t="s">
        <v>79</v>
      </c>
      <c r="AY145" s="203" t="s">
        <v>115</v>
      </c>
    </row>
    <row r="146" spans="1:65" s="2" customFormat="1" ht="16.5" customHeight="1">
      <c r="A146" s="34"/>
      <c r="B146" s="35"/>
      <c r="C146" s="173" t="s">
        <v>222</v>
      </c>
      <c r="D146" s="173" t="s">
        <v>117</v>
      </c>
      <c r="E146" s="174" t="s">
        <v>223</v>
      </c>
      <c r="F146" s="175" t="s">
        <v>224</v>
      </c>
      <c r="G146" s="176" t="s">
        <v>132</v>
      </c>
      <c r="H146" s="177">
        <v>1091</v>
      </c>
      <c r="I146" s="178"/>
      <c r="J146" s="179">
        <f>ROUND(I146*H146,2)</f>
        <v>0</v>
      </c>
      <c r="K146" s="175" t="s">
        <v>121</v>
      </c>
      <c r="L146" s="39"/>
      <c r="M146" s="180" t="s">
        <v>19</v>
      </c>
      <c r="N146" s="181" t="s">
        <v>42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122</v>
      </c>
      <c r="AT146" s="184" t="s">
        <v>117</v>
      </c>
      <c r="AU146" s="184" t="s">
        <v>82</v>
      </c>
      <c r="AY146" s="17" t="s">
        <v>115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79</v>
      </c>
      <c r="BK146" s="185">
        <f>ROUND(I146*H146,2)</f>
        <v>0</v>
      </c>
      <c r="BL146" s="17" t="s">
        <v>122</v>
      </c>
      <c r="BM146" s="184" t="s">
        <v>225</v>
      </c>
    </row>
    <row r="147" spans="1:65" s="2" customFormat="1" ht="11.25">
      <c r="A147" s="34"/>
      <c r="B147" s="35"/>
      <c r="C147" s="36"/>
      <c r="D147" s="186" t="s">
        <v>124</v>
      </c>
      <c r="E147" s="36"/>
      <c r="F147" s="187" t="s">
        <v>226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124</v>
      </c>
      <c r="AU147" s="17" t="s">
        <v>82</v>
      </c>
    </row>
    <row r="148" spans="1:65" s="2" customFormat="1" ht="11.25">
      <c r="A148" s="34"/>
      <c r="B148" s="35"/>
      <c r="C148" s="36"/>
      <c r="D148" s="191" t="s">
        <v>126</v>
      </c>
      <c r="E148" s="36"/>
      <c r="F148" s="192" t="s">
        <v>227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126</v>
      </c>
      <c r="AU148" s="17" t="s">
        <v>82</v>
      </c>
    </row>
    <row r="149" spans="1:65" s="13" customFormat="1" ht="11.25">
      <c r="B149" s="193"/>
      <c r="C149" s="194"/>
      <c r="D149" s="186" t="s">
        <v>128</v>
      </c>
      <c r="E149" s="195" t="s">
        <v>19</v>
      </c>
      <c r="F149" s="196" t="s">
        <v>228</v>
      </c>
      <c r="G149" s="194"/>
      <c r="H149" s="197">
        <v>1091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128</v>
      </c>
      <c r="AU149" s="203" t="s">
        <v>82</v>
      </c>
      <c r="AV149" s="13" t="s">
        <v>82</v>
      </c>
      <c r="AW149" s="13" t="s">
        <v>33</v>
      </c>
      <c r="AX149" s="13" t="s">
        <v>79</v>
      </c>
      <c r="AY149" s="203" t="s">
        <v>115</v>
      </c>
    </row>
    <row r="150" spans="1:65" s="2" customFormat="1" ht="16.5" customHeight="1">
      <c r="A150" s="34"/>
      <c r="B150" s="35"/>
      <c r="C150" s="173" t="s">
        <v>229</v>
      </c>
      <c r="D150" s="173" t="s">
        <v>117</v>
      </c>
      <c r="E150" s="174" t="s">
        <v>230</v>
      </c>
      <c r="F150" s="175" t="s">
        <v>231</v>
      </c>
      <c r="G150" s="176" t="s">
        <v>132</v>
      </c>
      <c r="H150" s="177">
        <v>66.099999999999994</v>
      </c>
      <c r="I150" s="178"/>
      <c r="J150" s="179">
        <f>ROUND(I150*H150,2)</f>
        <v>0</v>
      </c>
      <c r="K150" s="175" t="s">
        <v>121</v>
      </c>
      <c r="L150" s="39"/>
      <c r="M150" s="180" t="s">
        <v>19</v>
      </c>
      <c r="N150" s="181" t="s">
        <v>42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122</v>
      </c>
      <c r="AT150" s="184" t="s">
        <v>117</v>
      </c>
      <c r="AU150" s="184" t="s">
        <v>82</v>
      </c>
      <c r="AY150" s="17" t="s">
        <v>115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79</v>
      </c>
      <c r="BK150" s="185">
        <f>ROUND(I150*H150,2)</f>
        <v>0</v>
      </c>
      <c r="BL150" s="17" t="s">
        <v>122</v>
      </c>
      <c r="BM150" s="184" t="s">
        <v>232</v>
      </c>
    </row>
    <row r="151" spans="1:65" s="2" customFormat="1" ht="11.25">
      <c r="A151" s="34"/>
      <c r="B151" s="35"/>
      <c r="C151" s="36"/>
      <c r="D151" s="186" t="s">
        <v>124</v>
      </c>
      <c r="E151" s="36"/>
      <c r="F151" s="187" t="s">
        <v>233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124</v>
      </c>
      <c r="AU151" s="17" t="s">
        <v>82</v>
      </c>
    </row>
    <row r="152" spans="1:65" s="2" customFormat="1" ht="11.25">
      <c r="A152" s="34"/>
      <c r="B152" s="35"/>
      <c r="C152" s="36"/>
      <c r="D152" s="191" t="s">
        <v>126</v>
      </c>
      <c r="E152" s="36"/>
      <c r="F152" s="192" t="s">
        <v>234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126</v>
      </c>
      <c r="AU152" s="17" t="s">
        <v>82</v>
      </c>
    </row>
    <row r="153" spans="1:65" s="13" customFormat="1" ht="11.25">
      <c r="B153" s="193"/>
      <c r="C153" s="194"/>
      <c r="D153" s="186" t="s">
        <v>128</v>
      </c>
      <c r="E153" s="195" t="s">
        <v>19</v>
      </c>
      <c r="F153" s="196" t="s">
        <v>203</v>
      </c>
      <c r="G153" s="194"/>
      <c r="H153" s="197">
        <v>66.099999999999994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128</v>
      </c>
      <c r="AU153" s="203" t="s">
        <v>82</v>
      </c>
      <c r="AV153" s="13" t="s">
        <v>82</v>
      </c>
      <c r="AW153" s="13" t="s">
        <v>33</v>
      </c>
      <c r="AX153" s="13" t="s">
        <v>79</v>
      </c>
      <c r="AY153" s="203" t="s">
        <v>115</v>
      </c>
    </row>
    <row r="154" spans="1:65" s="12" customFormat="1" ht="22.9" customHeight="1">
      <c r="B154" s="157"/>
      <c r="C154" s="158"/>
      <c r="D154" s="159" t="s">
        <v>70</v>
      </c>
      <c r="E154" s="171" t="s">
        <v>82</v>
      </c>
      <c r="F154" s="171" t="s">
        <v>235</v>
      </c>
      <c r="G154" s="158"/>
      <c r="H154" s="158"/>
      <c r="I154" s="161"/>
      <c r="J154" s="172">
        <f>BK154</f>
        <v>0</v>
      </c>
      <c r="K154" s="158"/>
      <c r="L154" s="163"/>
      <c r="M154" s="164"/>
      <c r="N154" s="165"/>
      <c r="O154" s="165"/>
      <c r="P154" s="166">
        <f>SUM(P155:P163)</f>
        <v>0</v>
      </c>
      <c r="Q154" s="165"/>
      <c r="R154" s="166">
        <f>SUM(R155:R163)</f>
        <v>19.357507999999999</v>
      </c>
      <c r="S154" s="165"/>
      <c r="T154" s="167">
        <f>SUM(T155:T163)</f>
        <v>0</v>
      </c>
      <c r="AR154" s="168" t="s">
        <v>79</v>
      </c>
      <c r="AT154" s="169" t="s">
        <v>70</v>
      </c>
      <c r="AU154" s="169" t="s">
        <v>79</v>
      </c>
      <c r="AY154" s="168" t="s">
        <v>115</v>
      </c>
      <c r="BK154" s="170">
        <f>SUM(BK155:BK163)</f>
        <v>0</v>
      </c>
    </row>
    <row r="155" spans="1:65" s="2" customFormat="1" ht="16.5" customHeight="1">
      <c r="A155" s="34"/>
      <c r="B155" s="35"/>
      <c r="C155" s="173" t="s">
        <v>236</v>
      </c>
      <c r="D155" s="173" t="s">
        <v>117</v>
      </c>
      <c r="E155" s="174" t="s">
        <v>237</v>
      </c>
      <c r="F155" s="175" t="s">
        <v>238</v>
      </c>
      <c r="G155" s="176" t="s">
        <v>142</v>
      </c>
      <c r="H155" s="177">
        <v>11.6</v>
      </c>
      <c r="I155" s="178"/>
      <c r="J155" s="179">
        <f>ROUND(I155*H155,2)</f>
        <v>0</v>
      </c>
      <c r="K155" s="175" t="s">
        <v>121</v>
      </c>
      <c r="L155" s="39"/>
      <c r="M155" s="180" t="s">
        <v>19</v>
      </c>
      <c r="N155" s="181" t="s">
        <v>42</v>
      </c>
      <c r="O155" s="64"/>
      <c r="P155" s="182">
        <f>O155*H155</f>
        <v>0</v>
      </c>
      <c r="Q155" s="182">
        <v>1.665</v>
      </c>
      <c r="R155" s="182">
        <f>Q155*H155</f>
        <v>19.314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122</v>
      </c>
      <c r="AT155" s="184" t="s">
        <v>117</v>
      </c>
      <c r="AU155" s="184" t="s">
        <v>82</v>
      </c>
      <c r="AY155" s="17" t="s">
        <v>115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79</v>
      </c>
      <c r="BK155" s="185">
        <f>ROUND(I155*H155,2)</f>
        <v>0</v>
      </c>
      <c r="BL155" s="17" t="s">
        <v>122</v>
      </c>
      <c r="BM155" s="184" t="s">
        <v>239</v>
      </c>
    </row>
    <row r="156" spans="1:65" s="2" customFormat="1" ht="19.5">
      <c r="A156" s="34"/>
      <c r="B156" s="35"/>
      <c r="C156" s="36"/>
      <c r="D156" s="186" t="s">
        <v>124</v>
      </c>
      <c r="E156" s="36"/>
      <c r="F156" s="187" t="s">
        <v>240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124</v>
      </c>
      <c r="AU156" s="17" t="s">
        <v>82</v>
      </c>
    </row>
    <row r="157" spans="1:65" s="2" customFormat="1" ht="11.25">
      <c r="A157" s="34"/>
      <c r="B157" s="35"/>
      <c r="C157" s="36"/>
      <c r="D157" s="191" t="s">
        <v>126</v>
      </c>
      <c r="E157" s="36"/>
      <c r="F157" s="192" t="s">
        <v>241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126</v>
      </c>
      <c r="AU157" s="17" t="s">
        <v>82</v>
      </c>
    </row>
    <row r="158" spans="1:65" s="2" customFormat="1" ht="19.5">
      <c r="A158" s="34"/>
      <c r="B158" s="35"/>
      <c r="C158" s="36"/>
      <c r="D158" s="186" t="s">
        <v>136</v>
      </c>
      <c r="E158" s="36"/>
      <c r="F158" s="204" t="s">
        <v>242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136</v>
      </c>
      <c r="AU158" s="17" t="s">
        <v>82</v>
      </c>
    </row>
    <row r="159" spans="1:65" s="13" customFormat="1" ht="11.25">
      <c r="B159" s="193"/>
      <c r="C159" s="194"/>
      <c r="D159" s="186" t="s">
        <v>128</v>
      </c>
      <c r="E159" s="195" t="s">
        <v>19</v>
      </c>
      <c r="F159" s="196" t="s">
        <v>243</v>
      </c>
      <c r="G159" s="194"/>
      <c r="H159" s="197">
        <v>11.6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128</v>
      </c>
      <c r="AU159" s="203" t="s">
        <v>82</v>
      </c>
      <c r="AV159" s="13" t="s">
        <v>82</v>
      </c>
      <c r="AW159" s="13" t="s">
        <v>33</v>
      </c>
      <c r="AX159" s="13" t="s">
        <v>79</v>
      </c>
      <c r="AY159" s="203" t="s">
        <v>115</v>
      </c>
    </row>
    <row r="160" spans="1:65" s="2" customFormat="1" ht="16.5" customHeight="1">
      <c r="A160" s="34"/>
      <c r="B160" s="35"/>
      <c r="C160" s="173" t="s">
        <v>244</v>
      </c>
      <c r="D160" s="173" t="s">
        <v>117</v>
      </c>
      <c r="E160" s="174" t="s">
        <v>245</v>
      </c>
      <c r="F160" s="175" t="s">
        <v>246</v>
      </c>
      <c r="G160" s="176" t="s">
        <v>120</v>
      </c>
      <c r="H160" s="177">
        <v>59.6</v>
      </c>
      <c r="I160" s="178"/>
      <c r="J160" s="179">
        <f>ROUND(I160*H160,2)</f>
        <v>0</v>
      </c>
      <c r="K160" s="175" t="s">
        <v>121</v>
      </c>
      <c r="L160" s="39"/>
      <c r="M160" s="180" t="s">
        <v>19</v>
      </c>
      <c r="N160" s="181" t="s">
        <v>42</v>
      </c>
      <c r="O160" s="64"/>
      <c r="P160" s="182">
        <f>O160*H160</f>
        <v>0</v>
      </c>
      <c r="Q160" s="182">
        <v>7.2999999999999996E-4</v>
      </c>
      <c r="R160" s="182">
        <f>Q160*H160</f>
        <v>4.3507999999999998E-2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122</v>
      </c>
      <c r="AT160" s="184" t="s">
        <v>117</v>
      </c>
      <c r="AU160" s="184" t="s">
        <v>82</v>
      </c>
      <c r="AY160" s="17" t="s">
        <v>115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79</v>
      </c>
      <c r="BK160" s="185">
        <f>ROUND(I160*H160,2)</f>
        <v>0</v>
      </c>
      <c r="BL160" s="17" t="s">
        <v>122</v>
      </c>
      <c r="BM160" s="184" t="s">
        <v>247</v>
      </c>
    </row>
    <row r="161" spans="1:65" s="2" customFormat="1" ht="11.25">
      <c r="A161" s="34"/>
      <c r="B161" s="35"/>
      <c r="C161" s="36"/>
      <c r="D161" s="186" t="s">
        <v>124</v>
      </c>
      <c r="E161" s="36"/>
      <c r="F161" s="187" t="s">
        <v>248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124</v>
      </c>
      <c r="AU161" s="17" t="s">
        <v>82</v>
      </c>
    </row>
    <row r="162" spans="1:65" s="2" customFormat="1" ht="11.25">
      <c r="A162" s="34"/>
      <c r="B162" s="35"/>
      <c r="C162" s="36"/>
      <c r="D162" s="191" t="s">
        <v>126</v>
      </c>
      <c r="E162" s="36"/>
      <c r="F162" s="192" t="s">
        <v>249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126</v>
      </c>
      <c r="AU162" s="17" t="s">
        <v>82</v>
      </c>
    </row>
    <row r="163" spans="1:65" s="13" customFormat="1" ht="11.25">
      <c r="B163" s="193"/>
      <c r="C163" s="194"/>
      <c r="D163" s="186" t="s">
        <v>128</v>
      </c>
      <c r="E163" s="195" t="s">
        <v>19</v>
      </c>
      <c r="F163" s="196" t="s">
        <v>250</v>
      </c>
      <c r="G163" s="194"/>
      <c r="H163" s="197">
        <v>59.6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128</v>
      </c>
      <c r="AU163" s="203" t="s">
        <v>82</v>
      </c>
      <c r="AV163" s="13" t="s">
        <v>82</v>
      </c>
      <c r="AW163" s="13" t="s">
        <v>33</v>
      </c>
      <c r="AX163" s="13" t="s">
        <v>79</v>
      </c>
      <c r="AY163" s="203" t="s">
        <v>115</v>
      </c>
    </row>
    <row r="164" spans="1:65" s="12" customFormat="1" ht="22.9" customHeight="1">
      <c r="B164" s="157"/>
      <c r="C164" s="158"/>
      <c r="D164" s="159" t="s">
        <v>70</v>
      </c>
      <c r="E164" s="171" t="s">
        <v>122</v>
      </c>
      <c r="F164" s="171" t="s">
        <v>251</v>
      </c>
      <c r="G164" s="158"/>
      <c r="H164" s="158"/>
      <c r="I164" s="161"/>
      <c r="J164" s="172">
        <f>BK164</f>
        <v>0</v>
      </c>
      <c r="K164" s="158"/>
      <c r="L164" s="163"/>
      <c r="M164" s="164"/>
      <c r="N164" s="165"/>
      <c r="O164" s="165"/>
      <c r="P164" s="166">
        <f>SUM(P165:P172)</f>
        <v>0</v>
      </c>
      <c r="Q164" s="165"/>
      <c r="R164" s="166">
        <f>SUM(R165:R172)</f>
        <v>1.280448</v>
      </c>
      <c r="S164" s="165"/>
      <c r="T164" s="167">
        <f>SUM(T165:T172)</f>
        <v>0</v>
      </c>
      <c r="AR164" s="168" t="s">
        <v>79</v>
      </c>
      <c r="AT164" s="169" t="s">
        <v>70</v>
      </c>
      <c r="AU164" s="169" t="s">
        <v>79</v>
      </c>
      <c r="AY164" s="168" t="s">
        <v>115</v>
      </c>
      <c r="BK164" s="170">
        <f>SUM(BK165:BK172)</f>
        <v>0</v>
      </c>
    </row>
    <row r="165" spans="1:65" s="2" customFormat="1" ht="16.5" customHeight="1">
      <c r="A165" s="34"/>
      <c r="B165" s="35"/>
      <c r="C165" s="173" t="s">
        <v>252</v>
      </c>
      <c r="D165" s="173" t="s">
        <v>117</v>
      </c>
      <c r="E165" s="174" t="s">
        <v>253</v>
      </c>
      <c r="F165" s="175" t="s">
        <v>254</v>
      </c>
      <c r="G165" s="176" t="s">
        <v>142</v>
      </c>
      <c r="H165" s="177">
        <v>0.6</v>
      </c>
      <c r="I165" s="178"/>
      <c r="J165" s="179">
        <f>ROUND(I165*H165,2)</f>
        <v>0</v>
      </c>
      <c r="K165" s="175" t="s">
        <v>121</v>
      </c>
      <c r="L165" s="39"/>
      <c r="M165" s="180" t="s">
        <v>19</v>
      </c>
      <c r="N165" s="181" t="s">
        <v>42</v>
      </c>
      <c r="O165" s="64"/>
      <c r="P165" s="182">
        <f>O165*H165</f>
        <v>0</v>
      </c>
      <c r="Q165" s="182">
        <v>2.13408</v>
      </c>
      <c r="R165" s="182">
        <f>Q165*H165</f>
        <v>1.280448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122</v>
      </c>
      <c r="AT165" s="184" t="s">
        <v>117</v>
      </c>
      <c r="AU165" s="184" t="s">
        <v>82</v>
      </c>
      <c r="AY165" s="17" t="s">
        <v>115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79</v>
      </c>
      <c r="BK165" s="185">
        <f>ROUND(I165*H165,2)</f>
        <v>0</v>
      </c>
      <c r="BL165" s="17" t="s">
        <v>122</v>
      </c>
      <c r="BM165" s="184" t="s">
        <v>255</v>
      </c>
    </row>
    <row r="166" spans="1:65" s="2" customFormat="1" ht="11.25">
      <c r="A166" s="34"/>
      <c r="B166" s="35"/>
      <c r="C166" s="36"/>
      <c r="D166" s="186" t="s">
        <v>124</v>
      </c>
      <c r="E166" s="36"/>
      <c r="F166" s="187" t="s">
        <v>256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124</v>
      </c>
      <c r="AU166" s="17" t="s">
        <v>82</v>
      </c>
    </row>
    <row r="167" spans="1:65" s="2" customFormat="1" ht="11.25">
      <c r="A167" s="34"/>
      <c r="B167" s="35"/>
      <c r="C167" s="36"/>
      <c r="D167" s="191" t="s">
        <v>126</v>
      </c>
      <c r="E167" s="36"/>
      <c r="F167" s="192" t="s">
        <v>257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126</v>
      </c>
      <c r="AU167" s="17" t="s">
        <v>82</v>
      </c>
    </row>
    <row r="168" spans="1:65" s="13" customFormat="1" ht="11.25">
      <c r="B168" s="193"/>
      <c r="C168" s="194"/>
      <c r="D168" s="186" t="s">
        <v>128</v>
      </c>
      <c r="E168" s="195" t="s">
        <v>19</v>
      </c>
      <c r="F168" s="196" t="s">
        <v>160</v>
      </c>
      <c r="G168" s="194"/>
      <c r="H168" s="197">
        <v>0.6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128</v>
      </c>
      <c r="AU168" s="203" t="s">
        <v>82</v>
      </c>
      <c r="AV168" s="13" t="s">
        <v>82</v>
      </c>
      <c r="AW168" s="13" t="s">
        <v>33</v>
      </c>
      <c r="AX168" s="13" t="s">
        <v>79</v>
      </c>
      <c r="AY168" s="203" t="s">
        <v>115</v>
      </c>
    </row>
    <row r="169" spans="1:65" s="2" customFormat="1" ht="16.5" customHeight="1">
      <c r="A169" s="34"/>
      <c r="B169" s="35"/>
      <c r="C169" s="173" t="s">
        <v>258</v>
      </c>
      <c r="D169" s="173" t="s">
        <v>117</v>
      </c>
      <c r="E169" s="174" t="s">
        <v>259</v>
      </c>
      <c r="F169" s="175" t="s">
        <v>260</v>
      </c>
      <c r="G169" s="176" t="s">
        <v>132</v>
      </c>
      <c r="H169" s="177">
        <v>2</v>
      </c>
      <c r="I169" s="178"/>
      <c r="J169" s="179">
        <f>ROUND(I169*H169,2)</f>
        <v>0</v>
      </c>
      <c r="K169" s="175" t="s">
        <v>121</v>
      </c>
      <c r="L169" s="39"/>
      <c r="M169" s="180" t="s">
        <v>19</v>
      </c>
      <c r="N169" s="181" t="s">
        <v>42</v>
      </c>
      <c r="O169" s="64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122</v>
      </c>
      <c r="AT169" s="184" t="s">
        <v>117</v>
      </c>
      <c r="AU169" s="184" t="s">
        <v>82</v>
      </c>
      <c r="AY169" s="17" t="s">
        <v>115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79</v>
      </c>
      <c r="BK169" s="185">
        <f>ROUND(I169*H169,2)</f>
        <v>0</v>
      </c>
      <c r="BL169" s="17" t="s">
        <v>122</v>
      </c>
      <c r="BM169" s="184" t="s">
        <v>261</v>
      </c>
    </row>
    <row r="170" spans="1:65" s="2" customFormat="1" ht="19.5">
      <c r="A170" s="34"/>
      <c r="B170" s="35"/>
      <c r="C170" s="36"/>
      <c r="D170" s="186" t="s">
        <v>124</v>
      </c>
      <c r="E170" s="36"/>
      <c r="F170" s="187" t="s">
        <v>262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124</v>
      </c>
      <c r="AU170" s="17" t="s">
        <v>82</v>
      </c>
    </row>
    <row r="171" spans="1:65" s="2" customFormat="1" ht="11.25">
      <c r="A171" s="34"/>
      <c r="B171" s="35"/>
      <c r="C171" s="36"/>
      <c r="D171" s="191" t="s">
        <v>126</v>
      </c>
      <c r="E171" s="36"/>
      <c r="F171" s="192" t="s">
        <v>263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126</v>
      </c>
      <c r="AU171" s="17" t="s">
        <v>82</v>
      </c>
    </row>
    <row r="172" spans="1:65" s="13" customFormat="1" ht="11.25">
      <c r="B172" s="193"/>
      <c r="C172" s="194"/>
      <c r="D172" s="186" t="s">
        <v>128</v>
      </c>
      <c r="E172" s="195" t="s">
        <v>19</v>
      </c>
      <c r="F172" s="196" t="s">
        <v>264</v>
      </c>
      <c r="G172" s="194"/>
      <c r="H172" s="197">
        <v>2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128</v>
      </c>
      <c r="AU172" s="203" t="s">
        <v>82</v>
      </c>
      <c r="AV172" s="13" t="s">
        <v>82</v>
      </c>
      <c r="AW172" s="13" t="s">
        <v>33</v>
      </c>
      <c r="AX172" s="13" t="s">
        <v>79</v>
      </c>
      <c r="AY172" s="203" t="s">
        <v>115</v>
      </c>
    </row>
    <row r="173" spans="1:65" s="12" customFormat="1" ht="22.9" customHeight="1">
      <c r="B173" s="157"/>
      <c r="C173" s="158"/>
      <c r="D173" s="159" t="s">
        <v>70</v>
      </c>
      <c r="E173" s="171" t="s">
        <v>154</v>
      </c>
      <c r="F173" s="171" t="s">
        <v>265</v>
      </c>
      <c r="G173" s="158"/>
      <c r="H173" s="158"/>
      <c r="I173" s="161"/>
      <c r="J173" s="172">
        <f>BK173</f>
        <v>0</v>
      </c>
      <c r="K173" s="158"/>
      <c r="L173" s="163"/>
      <c r="M173" s="164"/>
      <c r="N173" s="165"/>
      <c r="O173" s="165"/>
      <c r="P173" s="166">
        <f>SUM(P174:P205)</f>
        <v>0</v>
      </c>
      <c r="Q173" s="165"/>
      <c r="R173" s="166">
        <f>SUM(R174:R205)</f>
        <v>323.54237999999998</v>
      </c>
      <c r="S173" s="165"/>
      <c r="T173" s="167">
        <f>SUM(T174:T205)</f>
        <v>0</v>
      </c>
      <c r="AR173" s="168" t="s">
        <v>79</v>
      </c>
      <c r="AT173" s="169" t="s">
        <v>70</v>
      </c>
      <c r="AU173" s="169" t="s">
        <v>79</v>
      </c>
      <c r="AY173" s="168" t="s">
        <v>115</v>
      </c>
      <c r="BK173" s="170">
        <f>SUM(BK174:BK205)</f>
        <v>0</v>
      </c>
    </row>
    <row r="174" spans="1:65" s="2" customFormat="1" ht="24.2" customHeight="1">
      <c r="A174" s="34"/>
      <c r="B174" s="35"/>
      <c r="C174" s="173" t="s">
        <v>7</v>
      </c>
      <c r="D174" s="173" t="s">
        <v>117</v>
      </c>
      <c r="E174" s="174" t="s">
        <v>266</v>
      </c>
      <c r="F174" s="175" t="s">
        <v>267</v>
      </c>
      <c r="G174" s="176" t="s">
        <v>132</v>
      </c>
      <c r="H174" s="177">
        <v>1091.8</v>
      </c>
      <c r="I174" s="178"/>
      <c r="J174" s="179">
        <f>ROUND(I174*H174,2)</f>
        <v>0</v>
      </c>
      <c r="K174" s="175" t="s">
        <v>121</v>
      </c>
      <c r="L174" s="39"/>
      <c r="M174" s="180" t="s">
        <v>19</v>
      </c>
      <c r="N174" s="181" t="s">
        <v>42</v>
      </c>
      <c r="O174" s="64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122</v>
      </c>
      <c r="AT174" s="184" t="s">
        <v>117</v>
      </c>
      <c r="AU174" s="184" t="s">
        <v>82</v>
      </c>
      <c r="AY174" s="17" t="s">
        <v>115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79</v>
      </c>
      <c r="BK174" s="185">
        <f>ROUND(I174*H174,2)</f>
        <v>0</v>
      </c>
      <c r="BL174" s="17" t="s">
        <v>122</v>
      </c>
      <c r="BM174" s="184" t="s">
        <v>268</v>
      </c>
    </row>
    <row r="175" spans="1:65" s="2" customFormat="1" ht="29.25">
      <c r="A175" s="34"/>
      <c r="B175" s="35"/>
      <c r="C175" s="36"/>
      <c r="D175" s="186" t="s">
        <v>124</v>
      </c>
      <c r="E175" s="36"/>
      <c r="F175" s="187" t="s">
        <v>269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124</v>
      </c>
      <c r="AU175" s="17" t="s">
        <v>82</v>
      </c>
    </row>
    <row r="176" spans="1:65" s="2" customFormat="1" ht="11.25">
      <c r="A176" s="34"/>
      <c r="B176" s="35"/>
      <c r="C176" s="36"/>
      <c r="D176" s="191" t="s">
        <v>126</v>
      </c>
      <c r="E176" s="36"/>
      <c r="F176" s="192" t="s">
        <v>270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126</v>
      </c>
      <c r="AU176" s="17" t="s">
        <v>82</v>
      </c>
    </row>
    <row r="177" spans="1:65" s="13" customFormat="1" ht="11.25">
      <c r="B177" s="193"/>
      <c r="C177" s="194"/>
      <c r="D177" s="186" t="s">
        <v>128</v>
      </c>
      <c r="E177" s="195" t="s">
        <v>19</v>
      </c>
      <c r="F177" s="196" t="s">
        <v>271</v>
      </c>
      <c r="G177" s="194"/>
      <c r="H177" s="197">
        <v>1091.8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128</v>
      </c>
      <c r="AU177" s="203" t="s">
        <v>82</v>
      </c>
      <c r="AV177" s="13" t="s">
        <v>82</v>
      </c>
      <c r="AW177" s="13" t="s">
        <v>33</v>
      </c>
      <c r="AX177" s="13" t="s">
        <v>79</v>
      </c>
      <c r="AY177" s="203" t="s">
        <v>115</v>
      </c>
    </row>
    <row r="178" spans="1:65" s="2" customFormat="1" ht="16.5" customHeight="1">
      <c r="A178" s="34"/>
      <c r="B178" s="35"/>
      <c r="C178" s="205" t="s">
        <v>272</v>
      </c>
      <c r="D178" s="205" t="s">
        <v>204</v>
      </c>
      <c r="E178" s="206" t="s">
        <v>273</v>
      </c>
      <c r="F178" s="207" t="s">
        <v>274</v>
      </c>
      <c r="G178" s="208" t="s">
        <v>275</v>
      </c>
      <c r="H178" s="209">
        <v>28.933</v>
      </c>
      <c r="I178" s="210"/>
      <c r="J178" s="211">
        <f>ROUND(I178*H178,2)</f>
        <v>0</v>
      </c>
      <c r="K178" s="207" t="s">
        <v>121</v>
      </c>
      <c r="L178" s="212"/>
      <c r="M178" s="213" t="s">
        <v>19</v>
      </c>
      <c r="N178" s="214" t="s">
        <v>42</v>
      </c>
      <c r="O178" s="64"/>
      <c r="P178" s="182">
        <f>O178*H178</f>
        <v>0</v>
      </c>
      <c r="Q178" s="182">
        <v>1</v>
      </c>
      <c r="R178" s="182">
        <f>Q178*H178</f>
        <v>28.933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175</v>
      </c>
      <c r="AT178" s="184" t="s">
        <v>204</v>
      </c>
      <c r="AU178" s="184" t="s">
        <v>82</v>
      </c>
      <c r="AY178" s="17" t="s">
        <v>115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79</v>
      </c>
      <c r="BK178" s="185">
        <f>ROUND(I178*H178,2)</f>
        <v>0</v>
      </c>
      <c r="BL178" s="17" t="s">
        <v>122</v>
      </c>
      <c r="BM178" s="184" t="s">
        <v>276</v>
      </c>
    </row>
    <row r="179" spans="1:65" s="2" customFormat="1" ht="11.25">
      <c r="A179" s="34"/>
      <c r="B179" s="35"/>
      <c r="C179" s="36"/>
      <c r="D179" s="186" t="s">
        <v>124</v>
      </c>
      <c r="E179" s="36"/>
      <c r="F179" s="187" t="s">
        <v>274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124</v>
      </c>
      <c r="AU179" s="17" t="s">
        <v>82</v>
      </c>
    </row>
    <row r="180" spans="1:65" s="2" customFormat="1" ht="19.5">
      <c r="A180" s="34"/>
      <c r="B180" s="35"/>
      <c r="C180" s="36"/>
      <c r="D180" s="186" t="s">
        <v>136</v>
      </c>
      <c r="E180" s="36"/>
      <c r="F180" s="204" t="s">
        <v>277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136</v>
      </c>
      <c r="AU180" s="17" t="s">
        <v>82</v>
      </c>
    </row>
    <row r="181" spans="1:65" s="13" customFormat="1" ht="11.25">
      <c r="B181" s="193"/>
      <c r="C181" s="194"/>
      <c r="D181" s="186" t="s">
        <v>128</v>
      </c>
      <c r="E181" s="195" t="s">
        <v>19</v>
      </c>
      <c r="F181" s="196" t="s">
        <v>278</v>
      </c>
      <c r="G181" s="194"/>
      <c r="H181" s="197">
        <v>28.933</v>
      </c>
      <c r="I181" s="198"/>
      <c r="J181" s="194"/>
      <c r="K181" s="194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128</v>
      </c>
      <c r="AU181" s="203" t="s">
        <v>82</v>
      </c>
      <c r="AV181" s="13" t="s">
        <v>82</v>
      </c>
      <c r="AW181" s="13" t="s">
        <v>33</v>
      </c>
      <c r="AX181" s="13" t="s">
        <v>79</v>
      </c>
      <c r="AY181" s="203" t="s">
        <v>115</v>
      </c>
    </row>
    <row r="182" spans="1:65" s="2" customFormat="1" ht="16.5" customHeight="1">
      <c r="A182" s="34"/>
      <c r="B182" s="35"/>
      <c r="C182" s="173" t="s">
        <v>279</v>
      </c>
      <c r="D182" s="173" t="s">
        <v>117</v>
      </c>
      <c r="E182" s="174" t="s">
        <v>280</v>
      </c>
      <c r="F182" s="175" t="s">
        <v>281</v>
      </c>
      <c r="G182" s="176" t="s">
        <v>132</v>
      </c>
      <c r="H182" s="177">
        <v>988.6</v>
      </c>
      <c r="I182" s="178"/>
      <c r="J182" s="179">
        <f>ROUND(I182*H182,2)</f>
        <v>0</v>
      </c>
      <c r="K182" s="175" t="s">
        <v>121</v>
      </c>
      <c r="L182" s="39"/>
      <c r="M182" s="180" t="s">
        <v>19</v>
      </c>
      <c r="N182" s="181" t="s">
        <v>42</v>
      </c>
      <c r="O182" s="64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122</v>
      </c>
      <c r="AT182" s="184" t="s">
        <v>117</v>
      </c>
      <c r="AU182" s="184" t="s">
        <v>82</v>
      </c>
      <c r="AY182" s="17" t="s">
        <v>115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7" t="s">
        <v>79</v>
      </c>
      <c r="BK182" s="185">
        <f>ROUND(I182*H182,2)</f>
        <v>0</v>
      </c>
      <c r="BL182" s="17" t="s">
        <v>122</v>
      </c>
      <c r="BM182" s="184" t="s">
        <v>282</v>
      </c>
    </row>
    <row r="183" spans="1:65" s="2" customFormat="1" ht="11.25">
      <c r="A183" s="34"/>
      <c r="B183" s="35"/>
      <c r="C183" s="36"/>
      <c r="D183" s="186" t="s">
        <v>124</v>
      </c>
      <c r="E183" s="36"/>
      <c r="F183" s="187" t="s">
        <v>283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124</v>
      </c>
      <c r="AU183" s="17" t="s">
        <v>82</v>
      </c>
    </row>
    <row r="184" spans="1:65" s="2" customFormat="1" ht="11.25">
      <c r="A184" s="34"/>
      <c r="B184" s="35"/>
      <c r="C184" s="36"/>
      <c r="D184" s="191" t="s">
        <v>126</v>
      </c>
      <c r="E184" s="36"/>
      <c r="F184" s="192" t="s">
        <v>284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126</v>
      </c>
      <c r="AU184" s="17" t="s">
        <v>82</v>
      </c>
    </row>
    <row r="185" spans="1:65" s="13" customFormat="1" ht="11.25">
      <c r="B185" s="193"/>
      <c r="C185" s="194"/>
      <c r="D185" s="186" t="s">
        <v>128</v>
      </c>
      <c r="E185" s="195" t="s">
        <v>19</v>
      </c>
      <c r="F185" s="196" t="s">
        <v>285</v>
      </c>
      <c r="G185" s="194"/>
      <c r="H185" s="197">
        <v>988.6</v>
      </c>
      <c r="I185" s="198"/>
      <c r="J185" s="194"/>
      <c r="K185" s="194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128</v>
      </c>
      <c r="AU185" s="203" t="s">
        <v>82</v>
      </c>
      <c r="AV185" s="13" t="s">
        <v>82</v>
      </c>
      <c r="AW185" s="13" t="s">
        <v>33</v>
      </c>
      <c r="AX185" s="13" t="s">
        <v>79</v>
      </c>
      <c r="AY185" s="203" t="s">
        <v>115</v>
      </c>
    </row>
    <row r="186" spans="1:65" s="2" customFormat="1" ht="16.5" customHeight="1">
      <c r="A186" s="34"/>
      <c r="B186" s="35"/>
      <c r="C186" s="173" t="s">
        <v>286</v>
      </c>
      <c r="D186" s="173" t="s">
        <v>117</v>
      </c>
      <c r="E186" s="174" t="s">
        <v>287</v>
      </c>
      <c r="F186" s="175" t="s">
        <v>288</v>
      </c>
      <c r="G186" s="176" t="s">
        <v>132</v>
      </c>
      <c r="H186" s="177">
        <v>853.7</v>
      </c>
      <c r="I186" s="178"/>
      <c r="J186" s="179">
        <f>ROUND(I186*H186,2)</f>
        <v>0</v>
      </c>
      <c r="K186" s="175" t="s">
        <v>121</v>
      </c>
      <c r="L186" s="39"/>
      <c r="M186" s="180" t="s">
        <v>19</v>
      </c>
      <c r="N186" s="181" t="s">
        <v>42</v>
      </c>
      <c r="O186" s="64"/>
      <c r="P186" s="182">
        <f>O186*H186</f>
        <v>0</v>
      </c>
      <c r="Q186" s="182">
        <v>0.34499999999999997</v>
      </c>
      <c r="R186" s="182">
        <f>Q186*H186</f>
        <v>294.5265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122</v>
      </c>
      <c r="AT186" s="184" t="s">
        <v>117</v>
      </c>
      <c r="AU186" s="184" t="s">
        <v>82</v>
      </c>
      <c r="AY186" s="17" t="s">
        <v>115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79</v>
      </c>
      <c r="BK186" s="185">
        <f>ROUND(I186*H186,2)</f>
        <v>0</v>
      </c>
      <c r="BL186" s="17" t="s">
        <v>122</v>
      </c>
      <c r="BM186" s="184" t="s">
        <v>289</v>
      </c>
    </row>
    <row r="187" spans="1:65" s="2" customFormat="1" ht="11.25">
      <c r="A187" s="34"/>
      <c r="B187" s="35"/>
      <c r="C187" s="36"/>
      <c r="D187" s="186" t="s">
        <v>124</v>
      </c>
      <c r="E187" s="36"/>
      <c r="F187" s="187" t="s">
        <v>290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124</v>
      </c>
      <c r="AU187" s="17" t="s">
        <v>82</v>
      </c>
    </row>
    <row r="188" spans="1:65" s="2" customFormat="1" ht="11.25">
      <c r="A188" s="34"/>
      <c r="B188" s="35"/>
      <c r="C188" s="36"/>
      <c r="D188" s="191" t="s">
        <v>126</v>
      </c>
      <c r="E188" s="36"/>
      <c r="F188" s="192" t="s">
        <v>291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126</v>
      </c>
      <c r="AU188" s="17" t="s">
        <v>82</v>
      </c>
    </row>
    <row r="189" spans="1:65" s="13" customFormat="1" ht="11.25">
      <c r="B189" s="193"/>
      <c r="C189" s="194"/>
      <c r="D189" s="186" t="s">
        <v>128</v>
      </c>
      <c r="E189" s="195" t="s">
        <v>19</v>
      </c>
      <c r="F189" s="196" t="s">
        <v>292</v>
      </c>
      <c r="G189" s="194"/>
      <c r="H189" s="197">
        <v>853.7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128</v>
      </c>
      <c r="AU189" s="203" t="s">
        <v>82</v>
      </c>
      <c r="AV189" s="13" t="s">
        <v>82</v>
      </c>
      <c r="AW189" s="13" t="s">
        <v>33</v>
      </c>
      <c r="AX189" s="13" t="s">
        <v>79</v>
      </c>
      <c r="AY189" s="203" t="s">
        <v>115</v>
      </c>
    </row>
    <row r="190" spans="1:65" s="2" customFormat="1" ht="16.5" customHeight="1">
      <c r="A190" s="34"/>
      <c r="B190" s="35"/>
      <c r="C190" s="173" t="s">
        <v>293</v>
      </c>
      <c r="D190" s="173" t="s">
        <v>117</v>
      </c>
      <c r="E190" s="174" t="s">
        <v>294</v>
      </c>
      <c r="F190" s="175" t="s">
        <v>295</v>
      </c>
      <c r="G190" s="176" t="s">
        <v>132</v>
      </c>
      <c r="H190" s="177">
        <v>200.5</v>
      </c>
      <c r="I190" s="178"/>
      <c r="J190" s="179">
        <f>ROUND(I190*H190,2)</f>
        <v>0</v>
      </c>
      <c r="K190" s="175" t="s">
        <v>121</v>
      </c>
      <c r="L190" s="39"/>
      <c r="M190" s="180" t="s">
        <v>19</v>
      </c>
      <c r="N190" s="181" t="s">
        <v>42</v>
      </c>
      <c r="O190" s="64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122</v>
      </c>
      <c r="AT190" s="184" t="s">
        <v>117</v>
      </c>
      <c r="AU190" s="184" t="s">
        <v>82</v>
      </c>
      <c r="AY190" s="17" t="s">
        <v>115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79</v>
      </c>
      <c r="BK190" s="185">
        <f>ROUND(I190*H190,2)</f>
        <v>0</v>
      </c>
      <c r="BL190" s="17" t="s">
        <v>122</v>
      </c>
      <c r="BM190" s="184" t="s">
        <v>296</v>
      </c>
    </row>
    <row r="191" spans="1:65" s="2" customFormat="1" ht="11.25">
      <c r="A191" s="34"/>
      <c r="B191" s="35"/>
      <c r="C191" s="36"/>
      <c r="D191" s="186" t="s">
        <v>124</v>
      </c>
      <c r="E191" s="36"/>
      <c r="F191" s="187" t="s">
        <v>297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124</v>
      </c>
      <c r="AU191" s="17" t="s">
        <v>82</v>
      </c>
    </row>
    <row r="192" spans="1:65" s="2" customFormat="1" ht="11.25">
      <c r="A192" s="34"/>
      <c r="B192" s="35"/>
      <c r="C192" s="36"/>
      <c r="D192" s="191" t="s">
        <v>126</v>
      </c>
      <c r="E192" s="36"/>
      <c r="F192" s="192" t="s">
        <v>298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126</v>
      </c>
      <c r="AU192" s="17" t="s">
        <v>82</v>
      </c>
    </row>
    <row r="193" spans="1:65" s="13" customFormat="1" ht="11.25">
      <c r="B193" s="193"/>
      <c r="C193" s="194"/>
      <c r="D193" s="186" t="s">
        <v>128</v>
      </c>
      <c r="E193" s="195" t="s">
        <v>19</v>
      </c>
      <c r="F193" s="196" t="s">
        <v>299</v>
      </c>
      <c r="G193" s="194"/>
      <c r="H193" s="197">
        <v>200.5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128</v>
      </c>
      <c r="AU193" s="203" t="s">
        <v>82</v>
      </c>
      <c r="AV193" s="13" t="s">
        <v>82</v>
      </c>
      <c r="AW193" s="13" t="s">
        <v>33</v>
      </c>
      <c r="AX193" s="13" t="s">
        <v>79</v>
      </c>
      <c r="AY193" s="203" t="s">
        <v>115</v>
      </c>
    </row>
    <row r="194" spans="1:65" s="2" customFormat="1" ht="16.5" customHeight="1">
      <c r="A194" s="34"/>
      <c r="B194" s="35"/>
      <c r="C194" s="173" t="s">
        <v>300</v>
      </c>
      <c r="D194" s="173" t="s">
        <v>117</v>
      </c>
      <c r="E194" s="174" t="s">
        <v>301</v>
      </c>
      <c r="F194" s="175" t="s">
        <v>302</v>
      </c>
      <c r="G194" s="176" t="s">
        <v>132</v>
      </c>
      <c r="H194" s="177">
        <v>147.5</v>
      </c>
      <c r="I194" s="178"/>
      <c r="J194" s="179">
        <f>ROUND(I194*H194,2)</f>
        <v>0</v>
      </c>
      <c r="K194" s="175" t="s">
        <v>121</v>
      </c>
      <c r="L194" s="39"/>
      <c r="M194" s="180" t="s">
        <v>19</v>
      </c>
      <c r="N194" s="181" t="s">
        <v>42</v>
      </c>
      <c r="O194" s="64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122</v>
      </c>
      <c r="AT194" s="184" t="s">
        <v>117</v>
      </c>
      <c r="AU194" s="184" t="s">
        <v>82</v>
      </c>
      <c r="AY194" s="17" t="s">
        <v>115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79</v>
      </c>
      <c r="BK194" s="185">
        <f>ROUND(I194*H194,2)</f>
        <v>0</v>
      </c>
      <c r="BL194" s="17" t="s">
        <v>122</v>
      </c>
      <c r="BM194" s="184" t="s">
        <v>303</v>
      </c>
    </row>
    <row r="195" spans="1:65" s="2" customFormat="1" ht="11.25">
      <c r="A195" s="34"/>
      <c r="B195" s="35"/>
      <c r="C195" s="36"/>
      <c r="D195" s="186" t="s">
        <v>124</v>
      </c>
      <c r="E195" s="36"/>
      <c r="F195" s="187" t="s">
        <v>304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124</v>
      </c>
      <c r="AU195" s="17" t="s">
        <v>82</v>
      </c>
    </row>
    <row r="196" spans="1:65" s="2" customFormat="1" ht="11.25">
      <c r="A196" s="34"/>
      <c r="B196" s="35"/>
      <c r="C196" s="36"/>
      <c r="D196" s="191" t="s">
        <v>126</v>
      </c>
      <c r="E196" s="36"/>
      <c r="F196" s="192" t="s">
        <v>305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126</v>
      </c>
      <c r="AU196" s="17" t="s">
        <v>82</v>
      </c>
    </row>
    <row r="197" spans="1:65" s="13" customFormat="1" ht="11.25">
      <c r="B197" s="193"/>
      <c r="C197" s="194"/>
      <c r="D197" s="186" t="s">
        <v>128</v>
      </c>
      <c r="E197" s="195" t="s">
        <v>19</v>
      </c>
      <c r="F197" s="196" t="s">
        <v>306</v>
      </c>
      <c r="G197" s="194"/>
      <c r="H197" s="197">
        <v>147.5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128</v>
      </c>
      <c r="AU197" s="203" t="s">
        <v>82</v>
      </c>
      <c r="AV197" s="13" t="s">
        <v>82</v>
      </c>
      <c r="AW197" s="13" t="s">
        <v>33</v>
      </c>
      <c r="AX197" s="13" t="s">
        <v>79</v>
      </c>
      <c r="AY197" s="203" t="s">
        <v>115</v>
      </c>
    </row>
    <row r="198" spans="1:65" s="2" customFormat="1" ht="16.5" customHeight="1">
      <c r="A198" s="34"/>
      <c r="B198" s="35"/>
      <c r="C198" s="173" t="s">
        <v>307</v>
      </c>
      <c r="D198" s="173" t="s">
        <v>117</v>
      </c>
      <c r="E198" s="174" t="s">
        <v>308</v>
      </c>
      <c r="F198" s="175" t="s">
        <v>309</v>
      </c>
      <c r="G198" s="176" t="s">
        <v>132</v>
      </c>
      <c r="H198" s="177">
        <v>197.4</v>
      </c>
      <c r="I198" s="178"/>
      <c r="J198" s="179">
        <f>ROUND(I198*H198,2)</f>
        <v>0</v>
      </c>
      <c r="K198" s="175" t="s">
        <v>121</v>
      </c>
      <c r="L198" s="39"/>
      <c r="M198" s="180" t="s">
        <v>19</v>
      </c>
      <c r="N198" s="181" t="s">
        <v>42</v>
      </c>
      <c r="O198" s="64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4" t="s">
        <v>122</v>
      </c>
      <c r="AT198" s="184" t="s">
        <v>117</v>
      </c>
      <c r="AU198" s="184" t="s">
        <v>82</v>
      </c>
      <c r="AY198" s="17" t="s">
        <v>115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7" t="s">
        <v>79</v>
      </c>
      <c r="BK198" s="185">
        <f>ROUND(I198*H198,2)</f>
        <v>0</v>
      </c>
      <c r="BL198" s="17" t="s">
        <v>122</v>
      </c>
      <c r="BM198" s="184" t="s">
        <v>310</v>
      </c>
    </row>
    <row r="199" spans="1:65" s="2" customFormat="1" ht="19.5">
      <c r="A199" s="34"/>
      <c r="B199" s="35"/>
      <c r="C199" s="36"/>
      <c r="D199" s="186" t="s">
        <v>124</v>
      </c>
      <c r="E199" s="36"/>
      <c r="F199" s="187" t="s">
        <v>311</v>
      </c>
      <c r="G199" s="36"/>
      <c r="H199" s="36"/>
      <c r="I199" s="188"/>
      <c r="J199" s="36"/>
      <c r="K199" s="36"/>
      <c r="L199" s="39"/>
      <c r="M199" s="189"/>
      <c r="N199" s="190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124</v>
      </c>
      <c r="AU199" s="17" t="s">
        <v>82</v>
      </c>
    </row>
    <row r="200" spans="1:65" s="2" customFormat="1" ht="11.25">
      <c r="A200" s="34"/>
      <c r="B200" s="35"/>
      <c r="C200" s="36"/>
      <c r="D200" s="191" t="s">
        <v>126</v>
      </c>
      <c r="E200" s="36"/>
      <c r="F200" s="192" t="s">
        <v>312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126</v>
      </c>
      <c r="AU200" s="17" t="s">
        <v>82</v>
      </c>
    </row>
    <row r="201" spans="1:65" s="13" customFormat="1" ht="11.25">
      <c r="B201" s="193"/>
      <c r="C201" s="194"/>
      <c r="D201" s="186" t="s">
        <v>128</v>
      </c>
      <c r="E201" s="195" t="s">
        <v>19</v>
      </c>
      <c r="F201" s="196" t="s">
        <v>313</v>
      </c>
      <c r="G201" s="194"/>
      <c r="H201" s="197">
        <v>197.4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128</v>
      </c>
      <c r="AU201" s="203" t="s">
        <v>82</v>
      </c>
      <c r="AV201" s="13" t="s">
        <v>82</v>
      </c>
      <c r="AW201" s="13" t="s">
        <v>33</v>
      </c>
      <c r="AX201" s="13" t="s">
        <v>79</v>
      </c>
      <c r="AY201" s="203" t="s">
        <v>115</v>
      </c>
    </row>
    <row r="202" spans="1:65" s="2" customFormat="1" ht="21.75" customHeight="1">
      <c r="A202" s="34"/>
      <c r="B202" s="35"/>
      <c r="C202" s="173" t="s">
        <v>314</v>
      </c>
      <c r="D202" s="173" t="s">
        <v>117</v>
      </c>
      <c r="E202" s="174" t="s">
        <v>315</v>
      </c>
      <c r="F202" s="175" t="s">
        <v>316</v>
      </c>
      <c r="G202" s="176" t="s">
        <v>120</v>
      </c>
      <c r="H202" s="177">
        <v>37</v>
      </c>
      <c r="I202" s="178"/>
      <c r="J202" s="179">
        <f>ROUND(I202*H202,2)</f>
        <v>0</v>
      </c>
      <c r="K202" s="175" t="s">
        <v>121</v>
      </c>
      <c r="L202" s="39"/>
      <c r="M202" s="180" t="s">
        <v>19</v>
      </c>
      <c r="N202" s="181" t="s">
        <v>42</v>
      </c>
      <c r="O202" s="64"/>
      <c r="P202" s="182">
        <f>O202*H202</f>
        <v>0</v>
      </c>
      <c r="Q202" s="182">
        <v>2.2399999999999998E-3</v>
      </c>
      <c r="R202" s="182">
        <f>Q202*H202</f>
        <v>8.2879999999999995E-2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122</v>
      </c>
      <c r="AT202" s="184" t="s">
        <v>117</v>
      </c>
      <c r="AU202" s="184" t="s">
        <v>82</v>
      </c>
      <c r="AY202" s="17" t="s">
        <v>115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79</v>
      </c>
      <c r="BK202" s="185">
        <f>ROUND(I202*H202,2)</f>
        <v>0</v>
      </c>
      <c r="BL202" s="17" t="s">
        <v>122</v>
      </c>
      <c r="BM202" s="184" t="s">
        <v>317</v>
      </c>
    </row>
    <row r="203" spans="1:65" s="2" customFormat="1" ht="11.25">
      <c r="A203" s="34"/>
      <c r="B203" s="35"/>
      <c r="C203" s="36"/>
      <c r="D203" s="186" t="s">
        <v>124</v>
      </c>
      <c r="E203" s="36"/>
      <c r="F203" s="187" t="s">
        <v>318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124</v>
      </c>
      <c r="AU203" s="17" t="s">
        <v>82</v>
      </c>
    </row>
    <row r="204" spans="1:65" s="2" customFormat="1" ht="11.25">
      <c r="A204" s="34"/>
      <c r="B204" s="35"/>
      <c r="C204" s="36"/>
      <c r="D204" s="191" t="s">
        <v>126</v>
      </c>
      <c r="E204" s="36"/>
      <c r="F204" s="192" t="s">
        <v>319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126</v>
      </c>
      <c r="AU204" s="17" t="s">
        <v>82</v>
      </c>
    </row>
    <row r="205" spans="1:65" s="13" customFormat="1" ht="11.25">
      <c r="B205" s="193"/>
      <c r="C205" s="194"/>
      <c r="D205" s="186" t="s">
        <v>128</v>
      </c>
      <c r="E205" s="195" t="s">
        <v>19</v>
      </c>
      <c r="F205" s="196" t="s">
        <v>320</v>
      </c>
      <c r="G205" s="194"/>
      <c r="H205" s="197">
        <v>37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128</v>
      </c>
      <c r="AU205" s="203" t="s">
        <v>82</v>
      </c>
      <c r="AV205" s="13" t="s">
        <v>82</v>
      </c>
      <c r="AW205" s="13" t="s">
        <v>33</v>
      </c>
      <c r="AX205" s="13" t="s">
        <v>79</v>
      </c>
      <c r="AY205" s="203" t="s">
        <v>115</v>
      </c>
    </row>
    <row r="206" spans="1:65" s="12" customFormat="1" ht="22.9" customHeight="1">
      <c r="B206" s="157"/>
      <c r="C206" s="158"/>
      <c r="D206" s="159" t="s">
        <v>70</v>
      </c>
      <c r="E206" s="171" t="s">
        <v>182</v>
      </c>
      <c r="F206" s="171" t="s">
        <v>321</v>
      </c>
      <c r="G206" s="158"/>
      <c r="H206" s="158"/>
      <c r="I206" s="161"/>
      <c r="J206" s="172">
        <f>BK206</f>
        <v>0</v>
      </c>
      <c r="K206" s="158"/>
      <c r="L206" s="163"/>
      <c r="M206" s="164"/>
      <c r="N206" s="165"/>
      <c r="O206" s="165"/>
      <c r="P206" s="166">
        <f>SUM(P207:P237)</f>
        <v>0</v>
      </c>
      <c r="Q206" s="165"/>
      <c r="R206" s="166">
        <f>SUM(R207:R237)</f>
        <v>5.87739206</v>
      </c>
      <c r="S206" s="165"/>
      <c r="T206" s="167">
        <f>SUM(T207:T237)</f>
        <v>0</v>
      </c>
      <c r="AR206" s="168" t="s">
        <v>79</v>
      </c>
      <c r="AT206" s="169" t="s">
        <v>70</v>
      </c>
      <c r="AU206" s="169" t="s">
        <v>79</v>
      </c>
      <c r="AY206" s="168" t="s">
        <v>115</v>
      </c>
      <c r="BK206" s="170">
        <f>SUM(BK207:BK237)</f>
        <v>0</v>
      </c>
    </row>
    <row r="207" spans="1:65" s="2" customFormat="1" ht="16.5" customHeight="1">
      <c r="A207" s="34"/>
      <c r="B207" s="35"/>
      <c r="C207" s="173" t="s">
        <v>322</v>
      </c>
      <c r="D207" s="173" t="s">
        <v>117</v>
      </c>
      <c r="E207" s="174" t="s">
        <v>323</v>
      </c>
      <c r="F207" s="175" t="s">
        <v>324</v>
      </c>
      <c r="G207" s="176" t="s">
        <v>325</v>
      </c>
      <c r="H207" s="177">
        <v>2</v>
      </c>
      <c r="I207" s="178"/>
      <c r="J207" s="179">
        <f>ROUND(I207*H207,2)</f>
        <v>0</v>
      </c>
      <c r="K207" s="175" t="s">
        <v>121</v>
      </c>
      <c r="L207" s="39"/>
      <c r="M207" s="180" t="s">
        <v>19</v>
      </c>
      <c r="N207" s="181" t="s">
        <v>42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122</v>
      </c>
      <c r="AT207" s="184" t="s">
        <v>117</v>
      </c>
      <c r="AU207" s="184" t="s">
        <v>82</v>
      </c>
      <c r="AY207" s="17" t="s">
        <v>115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79</v>
      </c>
      <c r="BK207" s="185">
        <f>ROUND(I207*H207,2)</f>
        <v>0</v>
      </c>
      <c r="BL207" s="17" t="s">
        <v>122</v>
      </c>
      <c r="BM207" s="184" t="s">
        <v>326</v>
      </c>
    </row>
    <row r="208" spans="1:65" s="2" customFormat="1" ht="11.25">
      <c r="A208" s="34"/>
      <c r="B208" s="35"/>
      <c r="C208" s="36"/>
      <c r="D208" s="186" t="s">
        <v>124</v>
      </c>
      <c r="E208" s="36"/>
      <c r="F208" s="187" t="s">
        <v>327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124</v>
      </c>
      <c r="AU208" s="17" t="s">
        <v>82</v>
      </c>
    </row>
    <row r="209" spans="1:65" s="2" customFormat="1" ht="11.25">
      <c r="A209" s="34"/>
      <c r="B209" s="35"/>
      <c r="C209" s="36"/>
      <c r="D209" s="191" t="s">
        <v>126</v>
      </c>
      <c r="E209" s="36"/>
      <c r="F209" s="192" t="s">
        <v>328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126</v>
      </c>
      <c r="AU209" s="17" t="s">
        <v>82</v>
      </c>
    </row>
    <row r="210" spans="1:65" s="13" customFormat="1" ht="11.25">
      <c r="B210" s="193"/>
      <c r="C210" s="194"/>
      <c r="D210" s="186" t="s">
        <v>128</v>
      </c>
      <c r="E210" s="195" t="s">
        <v>19</v>
      </c>
      <c r="F210" s="196" t="s">
        <v>329</v>
      </c>
      <c r="G210" s="194"/>
      <c r="H210" s="197">
        <v>2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128</v>
      </c>
      <c r="AU210" s="203" t="s">
        <v>82</v>
      </c>
      <c r="AV210" s="13" t="s">
        <v>82</v>
      </c>
      <c r="AW210" s="13" t="s">
        <v>33</v>
      </c>
      <c r="AX210" s="13" t="s">
        <v>79</v>
      </c>
      <c r="AY210" s="203" t="s">
        <v>115</v>
      </c>
    </row>
    <row r="211" spans="1:65" s="2" customFormat="1" ht="16.5" customHeight="1">
      <c r="A211" s="34"/>
      <c r="B211" s="35"/>
      <c r="C211" s="205" t="s">
        <v>330</v>
      </c>
      <c r="D211" s="205" t="s">
        <v>204</v>
      </c>
      <c r="E211" s="206" t="s">
        <v>331</v>
      </c>
      <c r="F211" s="207" t="s">
        <v>332</v>
      </c>
      <c r="G211" s="208" t="s">
        <v>325</v>
      </c>
      <c r="H211" s="209">
        <v>2</v>
      </c>
      <c r="I211" s="210"/>
      <c r="J211" s="211">
        <f>ROUND(I211*H211,2)</f>
        <v>0</v>
      </c>
      <c r="K211" s="207" t="s">
        <v>121</v>
      </c>
      <c r="L211" s="212"/>
      <c r="M211" s="213" t="s">
        <v>19</v>
      </c>
      <c r="N211" s="214" t="s">
        <v>42</v>
      </c>
      <c r="O211" s="64"/>
      <c r="P211" s="182">
        <f>O211*H211</f>
        <v>0</v>
      </c>
      <c r="Q211" s="182">
        <v>2.0999999999999999E-3</v>
      </c>
      <c r="R211" s="182">
        <f>Q211*H211</f>
        <v>4.1999999999999997E-3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175</v>
      </c>
      <c r="AT211" s="184" t="s">
        <v>204</v>
      </c>
      <c r="AU211" s="184" t="s">
        <v>82</v>
      </c>
      <c r="AY211" s="17" t="s">
        <v>115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79</v>
      </c>
      <c r="BK211" s="185">
        <f>ROUND(I211*H211,2)</f>
        <v>0</v>
      </c>
      <c r="BL211" s="17" t="s">
        <v>122</v>
      </c>
      <c r="BM211" s="184" t="s">
        <v>333</v>
      </c>
    </row>
    <row r="212" spans="1:65" s="2" customFormat="1" ht="11.25">
      <c r="A212" s="34"/>
      <c r="B212" s="35"/>
      <c r="C212" s="36"/>
      <c r="D212" s="186" t="s">
        <v>124</v>
      </c>
      <c r="E212" s="36"/>
      <c r="F212" s="187" t="s">
        <v>332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124</v>
      </c>
      <c r="AU212" s="17" t="s">
        <v>82</v>
      </c>
    </row>
    <row r="213" spans="1:65" s="2" customFormat="1" ht="16.5" customHeight="1">
      <c r="A213" s="34"/>
      <c r="B213" s="35"/>
      <c r="C213" s="173" t="s">
        <v>334</v>
      </c>
      <c r="D213" s="173" t="s">
        <v>117</v>
      </c>
      <c r="E213" s="174" t="s">
        <v>335</v>
      </c>
      <c r="F213" s="175" t="s">
        <v>336</v>
      </c>
      <c r="G213" s="176" t="s">
        <v>120</v>
      </c>
      <c r="H213" s="177">
        <v>18.5</v>
      </c>
      <c r="I213" s="178"/>
      <c r="J213" s="179">
        <f>ROUND(I213*H213,2)</f>
        <v>0</v>
      </c>
      <c r="K213" s="175" t="s">
        <v>121</v>
      </c>
      <c r="L213" s="39"/>
      <c r="M213" s="180" t="s">
        <v>19</v>
      </c>
      <c r="N213" s="181" t="s">
        <v>42</v>
      </c>
      <c r="O213" s="64"/>
      <c r="P213" s="182">
        <f>O213*H213</f>
        <v>0</v>
      </c>
      <c r="Q213" s="182">
        <v>2.0000000000000001E-4</v>
      </c>
      <c r="R213" s="182">
        <f>Q213*H213</f>
        <v>3.7000000000000002E-3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122</v>
      </c>
      <c r="AT213" s="184" t="s">
        <v>117</v>
      </c>
      <c r="AU213" s="184" t="s">
        <v>82</v>
      </c>
      <c r="AY213" s="17" t="s">
        <v>115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79</v>
      </c>
      <c r="BK213" s="185">
        <f>ROUND(I213*H213,2)</f>
        <v>0</v>
      </c>
      <c r="BL213" s="17" t="s">
        <v>122</v>
      </c>
      <c r="BM213" s="184" t="s">
        <v>337</v>
      </c>
    </row>
    <row r="214" spans="1:65" s="2" customFormat="1" ht="11.25">
      <c r="A214" s="34"/>
      <c r="B214" s="35"/>
      <c r="C214" s="36"/>
      <c r="D214" s="186" t="s">
        <v>124</v>
      </c>
      <c r="E214" s="36"/>
      <c r="F214" s="187" t="s">
        <v>338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124</v>
      </c>
      <c r="AU214" s="17" t="s">
        <v>82</v>
      </c>
    </row>
    <row r="215" spans="1:65" s="2" customFormat="1" ht="11.25">
      <c r="A215" s="34"/>
      <c r="B215" s="35"/>
      <c r="C215" s="36"/>
      <c r="D215" s="191" t="s">
        <v>126</v>
      </c>
      <c r="E215" s="36"/>
      <c r="F215" s="192" t="s">
        <v>339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126</v>
      </c>
      <c r="AU215" s="17" t="s">
        <v>82</v>
      </c>
    </row>
    <row r="216" spans="1:65" s="13" customFormat="1" ht="11.25">
      <c r="B216" s="193"/>
      <c r="C216" s="194"/>
      <c r="D216" s="186" t="s">
        <v>128</v>
      </c>
      <c r="E216" s="195" t="s">
        <v>19</v>
      </c>
      <c r="F216" s="196" t="s">
        <v>129</v>
      </c>
      <c r="G216" s="194"/>
      <c r="H216" s="197">
        <v>18.5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128</v>
      </c>
      <c r="AU216" s="203" t="s">
        <v>82</v>
      </c>
      <c r="AV216" s="13" t="s">
        <v>82</v>
      </c>
      <c r="AW216" s="13" t="s">
        <v>33</v>
      </c>
      <c r="AX216" s="13" t="s">
        <v>79</v>
      </c>
      <c r="AY216" s="203" t="s">
        <v>115</v>
      </c>
    </row>
    <row r="217" spans="1:65" s="2" customFormat="1" ht="16.5" customHeight="1">
      <c r="A217" s="34"/>
      <c r="B217" s="35"/>
      <c r="C217" s="173" t="s">
        <v>340</v>
      </c>
      <c r="D217" s="173" t="s">
        <v>117</v>
      </c>
      <c r="E217" s="174" t="s">
        <v>341</v>
      </c>
      <c r="F217" s="175" t="s">
        <v>342</v>
      </c>
      <c r="G217" s="176" t="s">
        <v>120</v>
      </c>
      <c r="H217" s="177">
        <v>18.5</v>
      </c>
      <c r="I217" s="178"/>
      <c r="J217" s="179">
        <f>ROUND(I217*H217,2)</f>
        <v>0</v>
      </c>
      <c r="K217" s="175" t="s">
        <v>121</v>
      </c>
      <c r="L217" s="39"/>
      <c r="M217" s="180" t="s">
        <v>19</v>
      </c>
      <c r="N217" s="181" t="s">
        <v>42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122</v>
      </c>
      <c r="AT217" s="184" t="s">
        <v>117</v>
      </c>
      <c r="AU217" s="184" t="s">
        <v>82</v>
      </c>
      <c r="AY217" s="17" t="s">
        <v>115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79</v>
      </c>
      <c r="BK217" s="185">
        <f>ROUND(I217*H217,2)</f>
        <v>0</v>
      </c>
      <c r="BL217" s="17" t="s">
        <v>122</v>
      </c>
      <c r="BM217" s="184" t="s">
        <v>343</v>
      </c>
    </row>
    <row r="218" spans="1:65" s="2" customFormat="1" ht="11.25">
      <c r="A218" s="34"/>
      <c r="B218" s="35"/>
      <c r="C218" s="36"/>
      <c r="D218" s="186" t="s">
        <v>124</v>
      </c>
      <c r="E218" s="36"/>
      <c r="F218" s="187" t="s">
        <v>344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124</v>
      </c>
      <c r="AU218" s="17" t="s">
        <v>82</v>
      </c>
    </row>
    <row r="219" spans="1:65" s="2" customFormat="1" ht="11.25">
      <c r="A219" s="34"/>
      <c r="B219" s="35"/>
      <c r="C219" s="36"/>
      <c r="D219" s="191" t="s">
        <v>126</v>
      </c>
      <c r="E219" s="36"/>
      <c r="F219" s="192" t="s">
        <v>345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126</v>
      </c>
      <c r="AU219" s="17" t="s">
        <v>82</v>
      </c>
    </row>
    <row r="220" spans="1:65" s="2" customFormat="1" ht="16.5" customHeight="1">
      <c r="A220" s="34"/>
      <c r="B220" s="35"/>
      <c r="C220" s="173" t="s">
        <v>346</v>
      </c>
      <c r="D220" s="173" t="s">
        <v>117</v>
      </c>
      <c r="E220" s="174" t="s">
        <v>347</v>
      </c>
      <c r="F220" s="175" t="s">
        <v>348</v>
      </c>
      <c r="G220" s="176" t="s">
        <v>120</v>
      </c>
      <c r="H220" s="177">
        <v>18.5</v>
      </c>
      <c r="I220" s="178"/>
      <c r="J220" s="179">
        <f>ROUND(I220*H220,2)</f>
        <v>0</v>
      </c>
      <c r="K220" s="175" t="s">
        <v>121</v>
      </c>
      <c r="L220" s="39"/>
      <c r="M220" s="180" t="s">
        <v>19</v>
      </c>
      <c r="N220" s="181" t="s">
        <v>42</v>
      </c>
      <c r="O220" s="64"/>
      <c r="P220" s="182">
        <f>O220*H220</f>
        <v>0</v>
      </c>
      <c r="Q220" s="182">
        <v>0.16849</v>
      </c>
      <c r="R220" s="182">
        <f>Q220*H220</f>
        <v>3.1170650000000002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122</v>
      </c>
      <c r="AT220" s="184" t="s">
        <v>117</v>
      </c>
      <c r="AU220" s="184" t="s">
        <v>82</v>
      </c>
      <c r="AY220" s="17" t="s">
        <v>115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79</v>
      </c>
      <c r="BK220" s="185">
        <f>ROUND(I220*H220,2)</f>
        <v>0</v>
      </c>
      <c r="BL220" s="17" t="s">
        <v>122</v>
      </c>
      <c r="BM220" s="184" t="s">
        <v>349</v>
      </c>
    </row>
    <row r="221" spans="1:65" s="2" customFormat="1" ht="19.5">
      <c r="A221" s="34"/>
      <c r="B221" s="35"/>
      <c r="C221" s="36"/>
      <c r="D221" s="186" t="s">
        <v>124</v>
      </c>
      <c r="E221" s="36"/>
      <c r="F221" s="187" t="s">
        <v>350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124</v>
      </c>
      <c r="AU221" s="17" t="s">
        <v>82</v>
      </c>
    </row>
    <row r="222" spans="1:65" s="2" customFormat="1" ht="11.25">
      <c r="A222" s="34"/>
      <c r="B222" s="35"/>
      <c r="C222" s="36"/>
      <c r="D222" s="191" t="s">
        <v>126</v>
      </c>
      <c r="E222" s="36"/>
      <c r="F222" s="192" t="s">
        <v>351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126</v>
      </c>
      <c r="AU222" s="17" t="s">
        <v>82</v>
      </c>
    </row>
    <row r="223" spans="1:65" s="13" customFormat="1" ht="11.25">
      <c r="B223" s="193"/>
      <c r="C223" s="194"/>
      <c r="D223" s="186" t="s">
        <v>128</v>
      </c>
      <c r="E223" s="195" t="s">
        <v>19</v>
      </c>
      <c r="F223" s="196" t="s">
        <v>352</v>
      </c>
      <c r="G223" s="194"/>
      <c r="H223" s="197">
        <v>18.5</v>
      </c>
      <c r="I223" s="198"/>
      <c r="J223" s="194"/>
      <c r="K223" s="194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128</v>
      </c>
      <c r="AU223" s="203" t="s">
        <v>82</v>
      </c>
      <c r="AV223" s="13" t="s">
        <v>82</v>
      </c>
      <c r="AW223" s="13" t="s">
        <v>33</v>
      </c>
      <c r="AX223" s="13" t="s">
        <v>79</v>
      </c>
      <c r="AY223" s="203" t="s">
        <v>115</v>
      </c>
    </row>
    <row r="224" spans="1:65" s="2" customFormat="1" ht="16.5" customHeight="1">
      <c r="A224" s="34"/>
      <c r="B224" s="35"/>
      <c r="C224" s="205" t="s">
        <v>353</v>
      </c>
      <c r="D224" s="205" t="s">
        <v>204</v>
      </c>
      <c r="E224" s="206" t="s">
        <v>354</v>
      </c>
      <c r="F224" s="207" t="s">
        <v>355</v>
      </c>
      <c r="G224" s="208" t="s">
        <v>120</v>
      </c>
      <c r="H224" s="209">
        <v>18.87</v>
      </c>
      <c r="I224" s="210"/>
      <c r="J224" s="211">
        <f>ROUND(I224*H224,2)</f>
        <v>0</v>
      </c>
      <c r="K224" s="207" t="s">
        <v>121</v>
      </c>
      <c r="L224" s="212"/>
      <c r="M224" s="213" t="s">
        <v>19</v>
      </c>
      <c r="N224" s="214" t="s">
        <v>42</v>
      </c>
      <c r="O224" s="64"/>
      <c r="P224" s="182">
        <f>O224*H224</f>
        <v>0</v>
      </c>
      <c r="Q224" s="182">
        <v>8.5000000000000006E-2</v>
      </c>
      <c r="R224" s="182">
        <f>Q224*H224</f>
        <v>1.6039500000000002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175</v>
      </c>
      <c r="AT224" s="184" t="s">
        <v>204</v>
      </c>
      <c r="AU224" s="184" t="s">
        <v>82</v>
      </c>
      <c r="AY224" s="17" t="s">
        <v>115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79</v>
      </c>
      <c r="BK224" s="185">
        <f>ROUND(I224*H224,2)</f>
        <v>0</v>
      </c>
      <c r="BL224" s="17" t="s">
        <v>122</v>
      </c>
      <c r="BM224" s="184" t="s">
        <v>356</v>
      </c>
    </row>
    <row r="225" spans="1:65" s="2" customFormat="1" ht="11.25">
      <c r="A225" s="34"/>
      <c r="B225" s="35"/>
      <c r="C225" s="36"/>
      <c r="D225" s="186" t="s">
        <v>124</v>
      </c>
      <c r="E225" s="36"/>
      <c r="F225" s="187" t="s">
        <v>355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124</v>
      </c>
      <c r="AU225" s="17" t="s">
        <v>82</v>
      </c>
    </row>
    <row r="226" spans="1:65" s="13" customFormat="1" ht="11.25">
      <c r="B226" s="193"/>
      <c r="C226" s="194"/>
      <c r="D226" s="186" t="s">
        <v>128</v>
      </c>
      <c r="E226" s="194"/>
      <c r="F226" s="196" t="s">
        <v>357</v>
      </c>
      <c r="G226" s="194"/>
      <c r="H226" s="197">
        <v>18.87</v>
      </c>
      <c r="I226" s="198"/>
      <c r="J226" s="194"/>
      <c r="K226" s="194"/>
      <c r="L226" s="199"/>
      <c r="M226" s="200"/>
      <c r="N226" s="201"/>
      <c r="O226" s="201"/>
      <c r="P226" s="201"/>
      <c r="Q226" s="201"/>
      <c r="R226" s="201"/>
      <c r="S226" s="201"/>
      <c r="T226" s="202"/>
      <c r="AT226" s="203" t="s">
        <v>128</v>
      </c>
      <c r="AU226" s="203" t="s">
        <v>82</v>
      </c>
      <c r="AV226" s="13" t="s">
        <v>82</v>
      </c>
      <c r="AW226" s="13" t="s">
        <v>4</v>
      </c>
      <c r="AX226" s="13" t="s">
        <v>79</v>
      </c>
      <c r="AY226" s="203" t="s">
        <v>115</v>
      </c>
    </row>
    <row r="227" spans="1:65" s="2" customFormat="1" ht="16.5" customHeight="1">
      <c r="A227" s="34"/>
      <c r="B227" s="35"/>
      <c r="C227" s="173" t="s">
        <v>358</v>
      </c>
      <c r="D227" s="173" t="s">
        <v>117</v>
      </c>
      <c r="E227" s="174" t="s">
        <v>359</v>
      </c>
      <c r="F227" s="175" t="s">
        <v>360</v>
      </c>
      <c r="G227" s="176" t="s">
        <v>142</v>
      </c>
      <c r="H227" s="177">
        <v>0.50900000000000001</v>
      </c>
      <c r="I227" s="178"/>
      <c r="J227" s="179">
        <f>ROUND(I227*H227,2)</f>
        <v>0</v>
      </c>
      <c r="K227" s="175" t="s">
        <v>121</v>
      </c>
      <c r="L227" s="39"/>
      <c r="M227" s="180" t="s">
        <v>19</v>
      </c>
      <c r="N227" s="181" t="s">
        <v>42</v>
      </c>
      <c r="O227" s="64"/>
      <c r="P227" s="182">
        <f>O227*H227</f>
        <v>0</v>
      </c>
      <c r="Q227" s="182">
        <v>2.2563399999999998</v>
      </c>
      <c r="R227" s="182">
        <f>Q227*H227</f>
        <v>1.1484770599999998</v>
      </c>
      <c r="S227" s="182">
        <v>0</v>
      </c>
      <c r="T227" s="18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4" t="s">
        <v>122</v>
      </c>
      <c r="AT227" s="184" t="s">
        <v>117</v>
      </c>
      <c r="AU227" s="184" t="s">
        <v>82</v>
      </c>
      <c r="AY227" s="17" t="s">
        <v>115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79</v>
      </c>
      <c r="BK227" s="185">
        <f>ROUND(I227*H227,2)</f>
        <v>0</v>
      </c>
      <c r="BL227" s="17" t="s">
        <v>122</v>
      </c>
      <c r="BM227" s="184" t="s">
        <v>361</v>
      </c>
    </row>
    <row r="228" spans="1:65" s="2" customFormat="1" ht="11.25">
      <c r="A228" s="34"/>
      <c r="B228" s="35"/>
      <c r="C228" s="36"/>
      <c r="D228" s="186" t="s">
        <v>124</v>
      </c>
      <c r="E228" s="36"/>
      <c r="F228" s="187" t="s">
        <v>360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124</v>
      </c>
      <c r="AU228" s="17" t="s">
        <v>82</v>
      </c>
    </row>
    <row r="229" spans="1:65" s="2" customFormat="1" ht="11.25">
      <c r="A229" s="34"/>
      <c r="B229" s="35"/>
      <c r="C229" s="36"/>
      <c r="D229" s="191" t="s">
        <v>126</v>
      </c>
      <c r="E229" s="36"/>
      <c r="F229" s="192" t="s">
        <v>362</v>
      </c>
      <c r="G229" s="36"/>
      <c r="H229" s="36"/>
      <c r="I229" s="188"/>
      <c r="J229" s="36"/>
      <c r="K229" s="36"/>
      <c r="L229" s="39"/>
      <c r="M229" s="189"/>
      <c r="N229" s="190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126</v>
      </c>
      <c r="AU229" s="17" t="s">
        <v>82</v>
      </c>
    </row>
    <row r="230" spans="1:65" s="13" customFormat="1" ht="11.25">
      <c r="B230" s="193"/>
      <c r="C230" s="194"/>
      <c r="D230" s="186" t="s">
        <v>128</v>
      </c>
      <c r="E230" s="195" t="s">
        <v>19</v>
      </c>
      <c r="F230" s="196" t="s">
        <v>363</v>
      </c>
      <c r="G230" s="194"/>
      <c r="H230" s="197">
        <v>0.50900000000000001</v>
      </c>
      <c r="I230" s="198"/>
      <c r="J230" s="194"/>
      <c r="K230" s="194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128</v>
      </c>
      <c r="AU230" s="203" t="s">
        <v>82</v>
      </c>
      <c r="AV230" s="13" t="s">
        <v>82</v>
      </c>
      <c r="AW230" s="13" t="s">
        <v>33</v>
      </c>
      <c r="AX230" s="13" t="s">
        <v>79</v>
      </c>
      <c r="AY230" s="203" t="s">
        <v>115</v>
      </c>
    </row>
    <row r="231" spans="1:65" s="2" customFormat="1" ht="16.5" customHeight="1">
      <c r="A231" s="34"/>
      <c r="B231" s="35"/>
      <c r="C231" s="173" t="s">
        <v>364</v>
      </c>
      <c r="D231" s="173" t="s">
        <v>117</v>
      </c>
      <c r="E231" s="174" t="s">
        <v>365</v>
      </c>
      <c r="F231" s="175" t="s">
        <v>366</v>
      </c>
      <c r="G231" s="176" t="s">
        <v>120</v>
      </c>
      <c r="H231" s="177">
        <v>18.5</v>
      </c>
      <c r="I231" s="178"/>
      <c r="J231" s="179">
        <f>ROUND(I231*H231,2)</f>
        <v>0</v>
      </c>
      <c r="K231" s="175" t="s">
        <v>121</v>
      </c>
      <c r="L231" s="39"/>
      <c r="M231" s="180" t="s">
        <v>19</v>
      </c>
      <c r="N231" s="181" t="s">
        <v>42</v>
      </c>
      <c r="O231" s="64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4" t="s">
        <v>122</v>
      </c>
      <c r="AT231" s="184" t="s">
        <v>117</v>
      </c>
      <c r="AU231" s="184" t="s">
        <v>82</v>
      </c>
      <c r="AY231" s="17" t="s">
        <v>115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7" t="s">
        <v>79</v>
      </c>
      <c r="BK231" s="185">
        <f>ROUND(I231*H231,2)</f>
        <v>0</v>
      </c>
      <c r="BL231" s="17" t="s">
        <v>122</v>
      </c>
      <c r="BM231" s="184" t="s">
        <v>367</v>
      </c>
    </row>
    <row r="232" spans="1:65" s="2" customFormat="1" ht="11.25">
      <c r="A232" s="34"/>
      <c r="B232" s="35"/>
      <c r="C232" s="36"/>
      <c r="D232" s="186" t="s">
        <v>124</v>
      </c>
      <c r="E232" s="36"/>
      <c r="F232" s="187" t="s">
        <v>368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124</v>
      </c>
      <c r="AU232" s="17" t="s">
        <v>82</v>
      </c>
    </row>
    <row r="233" spans="1:65" s="2" customFormat="1" ht="11.25">
      <c r="A233" s="34"/>
      <c r="B233" s="35"/>
      <c r="C233" s="36"/>
      <c r="D233" s="191" t="s">
        <v>126</v>
      </c>
      <c r="E233" s="36"/>
      <c r="F233" s="192" t="s">
        <v>369</v>
      </c>
      <c r="G233" s="36"/>
      <c r="H233" s="36"/>
      <c r="I233" s="188"/>
      <c r="J233" s="36"/>
      <c r="K233" s="36"/>
      <c r="L233" s="39"/>
      <c r="M233" s="189"/>
      <c r="N233" s="190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126</v>
      </c>
      <c r="AU233" s="17" t="s">
        <v>82</v>
      </c>
    </row>
    <row r="234" spans="1:65" s="2" customFormat="1" ht="16.5" customHeight="1">
      <c r="A234" s="34"/>
      <c r="B234" s="35"/>
      <c r="C234" s="173" t="s">
        <v>370</v>
      </c>
      <c r="D234" s="173" t="s">
        <v>117</v>
      </c>
      <c r="E234" s="174" t="s">
        <v>371</v>
      </c>
      <c r="F234" s="175" t="s">
        <v>372</v>
      </c>
      <c r="G234" s="176" t="s">
        <v>120</v>
      </c>
      <c r="H234" s="177">
        <v>18.5</v>
      </c>
      <c r="I234" s="178"/>
      <c r="J234" s="179">
        <f>ROUND(I234*H234,2)</f>
        <v>0</v>
      </c>
      <c r="K234" s="175" t="s">
        <v>121</v>
      </c>
      <c r="L234" s="39"/>
      <c r="M234" s="180" t="s">
        <v>19</v>
      </c>
      <c r="N234" s="181" t="s">
        <v>42</v>
      </c>
      <c r="O234" s="64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122</v>
      </c>
      <c r="AT234" s="184" t="s">
        <v>117</v>
      </c>
      <c r="AU234" s="184" t="s">
        <v>82</v>
      </c>
      <c r="AY234" s="17" t="s">
        <v>115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79</v>
      </c>
      <c r="BK234" s="185">
        <f>ROUND(I234*H234,2)</f>
        <v>0</v>
      </c>
      <c r="BL234" s="17" t="s">
        <v>122</v>
      </c>
      <c r="BM234" s="184" t="s">
        <v>373</v>
      </c>
    </row>
    <row r="235" spans="1:65" s="2" customFormat="1" ht="11.25">
      <c r="A235" s="34"/>
      <c r="B235" s="35"/>
      <c r="C235" s="36"/>
      <c r="D235" s="186" t="s">
        <v>124</v>
      </c>
      <c r="E235" s="36"/>
      <c r="F235" s="187" t="s">
        <v>374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124</v>
      </c>
      <c r="AU235" s="17" t="s">
        <v>82</v>
      </c>
    </row>
    <row r="236" spans="1:65" s="2" customFormat="1" ht="11.25">
      <c r="A236" s="34"/>
      <c r="B236" s="35"/>
      <c r="C236" s="36"/>
      <c r="D236" s="191" t="s">
        <v>126</v>
      </c>
      <c r="E236" s="36"/>
      <c r="F236" s="192" t="s">
        <v>375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126</v>
      </c>
      <c r="AU236" s="17" t="s">
        <v>82</v>
      </c>
    </row>
    <row r="237" spans="1:65" s="13" customFormat="1" ht="11.25">
      <c r="B237" s="193"/>
      <c r="C237" s="194"/>
      <c r="D237" s="186" t="s">
        <v>128</v>
      </c>
      <c r="E237" s="195" t="s">
        <v>19</v>
      </c>
      <c r="F237" s="196" t="s">
        <v>376</v>
      </c>
      <c r="G237" s="194"/>
      <c r="H237" s="197">
        <v>18.5</v>
      </c>
      <c r="I237" s="198"/>
      <c r="J237" s="194"/>
      <c r="K237" s="194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128</v>
      </c>
      <c r="AU237" s="203" t="s">
        <v>82</v>
      </c>
      <c r="AV237" s="13" t="s">
        <v>82</v>
      </c>
      <c r="AW237" s="13" t="s">
        <v>33</v>
      </c>
      <c r="AX237" s="13" t="s">
        <v>79</v>
      </c>
      <c r="AY237" s="203" t="s">
        <v>115</v>
      </c>
    </row>
    <row r="238" spans="1:65" s="12" customFormat="1" ht="22.9" customHeight="1">
      <c r="B238" s="157"/>
      <c r="C238" s="158"/>
      <c r="D238" s="159" t="s">
        <v>70</v>
      </c>
      <c r="E238" s="171" t="s">
        <v>377</v>
      </c>
      <c r="F238" s="171" t="s">
        <v>378</v>
      </c>
      <c r="G238" s="158"/>
      <c r="H238" s="158"/>
      <c r="I238" s="161"/>
      <c r="J238" s="172">
        <f>BK238</f>
        <v>0</v>
      </c>
      <c r="K238" s="158"/>
      <c r="L238" s="163"/>
      <c r="M238" s="164"/>
      <c r="N238" s="165"/>
      <c r="O238" s="165"/>
      <c r="P238" s="166">
        <f>SUM(P239:P241)</f>
        <v>0</v>
      </c>
      <c r="Q238" s="165"/>
      <c r="R238" s="166">
        <f>SUM(R239:R241)</f>
        <v>0</v>
      </c>
      <c r="S238" s="165"/>
      <c r="T238" s="167">
        <f>SUM(T239:T241)</f>
        <v>0</v>
      </c>
      <c r="AR238" s="168" t="s">
        <v>79</v>
      </c>
      <c r="AT238" s="169" t="s">
        <v>70</v>
      </c>
      <c r="AU238" s="169" t="s">
        <v>79</v>
      </c>
      <c r="AY238" s="168" t="s">
        <v>115</v>
      </c>
      <c r="BK238" s="170">
        <f>SUM(BK239:BK241)</f>
        <v>0</v>
      </c>
    </row>
    <row r="239" spans="1:65" s="2" customFormat="1" ht="21.75" customHeight="1">
      <c r="A239" s="34"/>
      <c r="B239" s="35"/>
      <c r="C239" s="173" t="s">
        <v>379</v>
      </c>
      <c r="D239" s="173" t="s">
        <v>117</v>
      </c>
      <c r="E239" s="174" t="s">
        <v>380</v>
      </c>
      <c r="F239" s="175" t="s">
        <v>381</v>
      </c>
      <c r="G239" s="176" t="s">
        <v>275</v>
      </c>
      <c r="H239" s="177">
        <v>350.07499999999999</v>
      </c>
      <c r="I239" s="178"/>
      <c r="J239" s="179">
        <f>ROUND(I239*H239,2)</f>
        <v>0</v>
      </c>
      <c r="K239" s="175" t="s">
        <v>121</v>
      </c>
      <c r="L239" s="39"/>
      <c r="M239" s="180" t="s">
        <v>19</v>
      </c>
      <c r="N239" s="181" t="s">
        <v>42</v>
      </c>
      <c r="O239" s="64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4" t="s">
        <v>122</v>
      </c>
      <c r="AT239" s="184" t="s">
        <v>117</v>
      </c>
      <c r="AU239" s="184" t="s">
        <v>82</v>
      </c>
      <c r="AY239" s="17" t="s">
        <v>115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7" t="s">
        <v>79</v>
      </c>
      <c r="BK239" s="185">
        <f>ROUND(I239*H239,2)</f>
        <v>0</v>
      </c>
      <c r="BL239" s="17" t="s">
        <v>122</v>
      </c>
      <c r="BM239" s="184" t="s">
        <v>382</v>
      </c>
    </row>
    <row r="240" spans="1:65" s="2" customFormat="1" ht="19.5">
      <c r="A240" s="34"/>
      <c r="B240" s="35"/>
      <c r="C240" s="36"/>
      <c r="D240" s="186" t="s">
        <v>124</v>
      </c>
      <c r="E240" s="36"/>
      <c r="F240" s="187" t="s">
        <v>383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124</v>
      </c>
      <c r="AU240" s="17" t="s">
        <v>82</v>
      </c>
    </row>
    <row r="241" spans="1:47" s="2" customFormat="1" ht="11.25">
      <c r="A241" s="34"/>
      <c r="B241" s="35"/>
      <c r="C241" s="36"/>
      <c r="D241" s="191" t="s">
        <v>126</v>
      </c>
      <c r="E241" s="36"/>
      <c r="F241" s="192" t="s">
        <v>384</v>
      </c>
      <c r="G241" s="36"/>
      <c r="H241" s="36"/>
      <c r="I241" s="188"/>
      <c r="J241" s="36"/>
      <c r="K241" s="36"/>
      <c r="L241" s="39"/>
      <c r="M241" s="215"/>
      <c r="N241" s="216"/>
      <c r="O241" s="217"/>
      <c r="P241" s="217"/>
      <c r="Q241" s="217"/>
      <c r="R241" s="217"/>
      <c r="S241" s="217"/>
      <c r="T241" s="21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126</v>
      </c>
      <c r="AU241" s="17" t="s">
        <v>82</v>
      </c>
    </row>
    <row r="242" spans="1:47" s="2" customFormat="1" ht="6.95" customHeight="1">
      <c r="A242" s="34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39"/>
      <c r="M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</row>
  </sheetData>
  <sheetProtection algorithmName="SHA-512" hashValue="q2EMM37sbg57Ncw51phG0WMFs8TECy9bP/l55Q2GwHsXVjr94wgA5sA7qQUM6fEHYvYLdRPvwMD9geIYT/X/rQ==" saltValue="TZBx9Bi2tTchUSqe4H4DoXF3Go9DbT5zSY/Gt5JaD1FygXD25t0Il8OKV1kbyR2CricVEWjl3iw0ryeP/Js0BA==" spinCount="100000" sheet="1" objects="1" scenarios="1" formatColumns="0" formatRows="0" autoFilter="0"/>
  <autoFilter ref="C85:K24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5" r:id="rId2"/>
    <hyperlink ref="F100" r:id="rId3"/>
    <hyperlink ref="F104" r:id="rId4"/>
    <hyperlink ref="F109" r:id="rId5"/>
    <hyperlink ref="F113" r:id="rId6"/>
    <hyperlink ref="F117" r:id="rId7"/>
    <hyperlink ref="F121" r:id="rId8"/>
    <hyperlink ref="F125" r:id="rId9"/>
    <hyperlink ref="F129" r:id="rId10"/>
    <hyperlink ref="F134" r:id="rId11"/>
    <hyperlink ref="F141" r:id="rId12"/>
    <hyperlink ref="F148" r:id="rId13"/>
    <hyperlink ref="F152" r:id="rId14"/>
    <hyperlink ref="F157" r:id="rId15"/>
    <hyperlink ref="F162" r:id="rId16"/>
    <hyperlink ref="F167" r:id="rId17"/>
    <hyperlink ref="F171" r:id="rId18"/>
    <hyperlink ref="F176" r:id="rId19"/>
    <hyperlink ref="F184" r:id="rId20"/>
    <hyperlink ref="F188" r:id="rId21"/>
    <hyperlink ref="F192" r:id="rId22"/>
    <hyperlink ref="F196" r:id="rId23"/>
    <hyperlink ref="F200" r:id="rId24"/>
    <hyperlink ref="F204" r:id="rId25"/>
    <hyperlink ref="F209" r:id="rId26"/>
    <hyperlink ref="F215" r:id="rId27"/>
    <hyperlink ref="F219" r:id="rId28"/>
    <hyperlink ref="F222" r:id="rId29"/>
    <hyperlink ref="F229" r:id="rId30"/>
    <hyperlink ref="F233" r:id="rId31"/>
    <hyperlink ref="F236" r:id="rId32"/>
    <hyperlink ref="F241" r:id="rId3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4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Společná zařízení Urbanice - DC6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385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7. 6. 2024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ROUND((SUM(BE82:BE118)),  2)</f>
        <v>0</v>
      </c>
      <c r="G33" s="34"/>
      <c r="H33" s="34"/>
      <c r="I33" s="118">
        <v>0.21</v>
      </c>
      <c r="J33" s="117">
        <f>ROUND(((SUM(BE82:BE118))*I33),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ROUND((SUM(BF82:BF118)),  2)</f>
        <v>0</v>
      </c>
      <c r="G34" s="34"/>
      <c r="H34" s="34"/>
      <c r="I34" s="118">
        <v>0.12</v>
      </c>
      <c r="J34" s="117">
        <f>ROUND(((SUM(BF82:BF118))*I34),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ROUND((SUM(BG82:BG118)),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ROUND((SUM(BH82:BH118)),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ROUND((SUM(BI82:BI118)),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Společná zařízení Urbanice - DC6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VON - Vedlejší a ostatní náklady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7. 6. 2024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Obec Urbanice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386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387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388</v>
      </c>
      <c r="E62" s="143"/>
      <c r="F62" s="143"/>
      <c r="G62" s="143"/>
      <c r="H62" s="143"/>
      <c r="I62" s="143"/>
      <c r="J62" s="144">
        <f>J94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100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53" t="str">
        <f>E7</f>
        <v>Společná zařízení Urbanice - DC6</v>
      </c>
      <c r="F72" s="354"/>
      <c r="G72" s="354"/>
      <c r="H72" s="354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87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5" t="str">
        <f>E9</f>
        <v>VON - Vedlejší a ostatní náklady</v>
      </c>
      <c r="F74" s="355"/>
      <c r="G74" s="355"/>
      <c r="H74" s="35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7. 6. 2024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Obec Urbanice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101</v>
      </c>
      <c r="D81" s="149" t="s">
        <v>56</v>
      </c>
      <c r="E81" s="149" t="s">
        <v>52</v>
      </c>
      <c r="F81" s="149" t="s">
        <v>53</v>
      </c>
      <c r="G81" s="149" t="s">
        <v>102</v>
      </c>
      <c r="H81" s="149" t="s">
        <v>103</v>
      </c>
      <c r="I81" s="149" t="s">
        <v>104</v>
      </c>
      <c r="J81" s="149" t="s">
        <v>91</v>
      </c>
      <c r="K81" s="150" t="s">
        <v>105</v>
      </c>
      <c r="L81" s="151"/>
      <c r="M81" s="68" t="s">
        <v>19</v>
      </c>
      <c r="N81" s="69" t="s">
        <v>41</v>
      </c>
      <c r="O81" s="69" t="s">
        <v>106</v>
      </c>
      <c r="P81" s="69" t="s">
        <v>107</v>
      </c>
      <c r="Q81" s="69" t="s">
        <v>108</v>
      </c>
      <c r="R81" s="69" t="s">
        <v>109</v>
      </c>
      <c r="S81" s="69" t="s">
        <v>110</v>
      </c>
      <c r="T81" s="70" t="s">
        <v>111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112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92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389</v>
      </c>
      <c r="F83" s="160" t="s">
        <v>390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P84+P94</f>
        <v>0</v>
      </c>
      <c r="Q83" s="165"/>
      <c r="R83" s="166">
        <f>R84+R94</f>
        <v>0</v>
      </c>
      <c r="S83" s="165"/>
      <c r="T83" s="167">
        <f>T84+T94</f>
        <v>0</v>
      </c>
      <c r="AR83" s="168" t="s">
        <v>154</v>
      </c>
      <c r="AT83" s="169" t="s">
        <v>70</v>
      </c>
      <c r="AU83" s="169" t="s">
        <v>71</v>
      </c>
      <c r="AY83" s="168" t="s">
        <v>115</v>
      </c>
      <c r="BK83" s="170">
        <f>BK84+BK94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391</v>
      </c>
      <c r="F84" s="171" t="s">
        <v>392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SUM(P85:P93)</f>
        <v>0</v>
      </c>
      <c r="Q84" s="165"/>
      <c r="R84" s="166">
        <f>SUM(R85:R93)</f>
        <v>0</v>
      </c>
      <c r="S84" s="165"/>
      <c r="T84" s="167">
        <f>SUM(T85:T93)</f>
        <v>0</v>
      </c>
      <c r="AR84" s="168" t="s">
        <v>154</v>
      </c>
      <c r="AT84" s="169" t="s">
        <v>70</v>
      </c>
      <c r="AU84" s="169" t="s">
        <v>79</v>
      </c>
      <c r="AY84" s="168" t="s">
        <v>115</v>
      </c>
      <c r="BK84" s="170">
        <f>SUM(BK85:BK93)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117</v>
      </c>
      <c r="E85" s="174" t="s">
        <v>393</v>
      </c>
      <c r="F85" s="175" t="s">
        <v>394</v>
      </c>
      <c r="G85" s="176" t="s">
        <v>395</v>
      </c>
      <c r="H85" s="177">
        <v>1</v>
      </c>
      <c r="I85" s="178"/>
      <c r="J85" s="179">
        <f>ROUND(I85*H85,2)</f>
        <v>0</v>
      </c>
      <c r="K85" s="175" t="s">
        <v>19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396</v>
      </c>
      <c r="AT85" s="184" t="s">
        <v>117</v>
      </c>
      <c r="AU85" s="184" t="s">
        <v>82</v>
      </c>
      <c r="AY85" s="17" t="s">
        <v>115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396</v>
      </c>
      <c r="BM85" s="184" t="s">
        <v>397</v>
      </c>
    </row>
    <row r="86" spans="1:65" s="2" customFormat="1" ht="11.25">
      <c r="A86" s="34"/>
      <c r="B86" s="35"/>
      <c r="C86" s="36"/>
      <c r="D86" s="186" t="s">
        <v>124</v>
      </c>
      <c r="E86" s="36"/>
      <c r="F86" s="187" t="s">
        <v>398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124</v>
      </c>
      <c r="AU86" s="17" t="s">
        <v>82</v>
      </c>
    </row>
    <row r="87" spans="1:65" s="2" customFormat="1" ht="68.25">
      <c r="A87" s="34"/>
      <c r="B87" s="35"/>
      <c r="C87" s="36"/>
      <c r="D87" s="186" t="s">
        <v>136</v>
      </c>
      <c r="E87" s="36"/>
      <c r="F87" s="204" t="s">
        <v>399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136</v>
      </c>
      <c r="AU87" s="17" t="s">
        <v>82</v>
      </c>
    </row>
    <row r="88" spans="1:65" s="2" customFormat="1" ht="16.5" customHeight="1">
      <c r="A88" s="34"/>
      <c r="B88" s="35"/>
      <c r="C88" s="173" t="s">
        <v>82</v>
      </c>
      <c r="D88" s="173" t="s">
        <v>117</v>
      </c>
      <c r="E88" s="174" t="s">
        <v>400</v>
      </c>
      <c r="F88" s="175" t="s">
        <v>401</v>
      </c>
      <c r="G88" s="176" t="s">
        <v>395</v>
      </c>
      <c r="H88" s="177">
        <v>1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396</v>
      </c>
      <c r="AT88" s="184" t="s">
        <v>117</v>
      </c>
      <c r="AU88" s="184" t="s">
        <v>82</v>
      </c>
      <c r="AY88" s="17" t="s">
        <v>115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396</v>
      </c>
      <c r="BM88" s="184" t="s">
        <v>402</v>
      </c>
    </row>
    <row r="89" spans="1:65" s="2" customFormat="1" ht="11.25">
      <c r="A89" s="34"/>
      <c r="B89" s="35"/>
      <c r="C89" s="36"/>
      <c r="D89" s="186" t="s">
        <v>124</v>
      </c>
      <c r="E89" s="36"/>
      <c r="F89" s="187" t="s">
        <v>401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124</v>
      </c>
      <c r="AU89" s="17" t="s">
        <v>82</v>
      </c>
    </row>
    <row r="90" spans="1:65" s="2" customFormat="1" ht="39">
      <c r="A90" s="34"/>
      <c r="B90" s="35"/>
      <c r="C90" s="36"/>
      <c r="D90" s="186" t="s">
        <v>136</v>
      </c>
      <c r="E90" s="36"/>
      <c r="F90" s="204" t="s">
        <v>403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136</v>
      </c>
      <c r="AU90" s="17" t="s">
        <v>82</v>
      </c>
    </row>
    <row r="91" spans="1:65" s="2" customFormat="1" ht="16.5" customHeight="1">
      <c r="A91" s="34"/>
      <c r="B91" s="35"/>
      <c r="C91" s="173" t="s">
        <v>139</v>
      </c>
      <c r="D91" s="173" t="s">
        <v>117</v>
      </c>
      <c r="E91" s="174" t="s">
        <v>404</v>
      </c>
      <c r="F91" s="175" t="s">
        <v>405</v>
      </c>
      <c r="G91" s="176" t="s">
        <v>395</v>
      </c>
      <c r="H91" s="177">
        <v>1</v>
      </c>
      <c r="I91" s="178"/>
      <c r="J91" s="179">
        <f>ROUND(I91*H91,2)</f>
        <v>0</v>
      </c>
      <c r="K91" s="175" t="s">
        <v>19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396</v>
      </c>
      <c r="AT91" s="184" t="s">
        <v>117</v>
      </c>
      <c r="AU91" s="184" t="s">
        <v>82</v>
      </c>
      <c r="AY91" s="17" t="s">
        <v>115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396</v>
      </c>
      <c r="BM91" s="184" t="s">
        <v>406</v>
      </c>
    </row>
    <row r="92" spans="1:65" s="2" customFormat="1" ht="11.25">
      <c r="A92" s="34"/>
      <c r="B92" s="35"/>
      <c r="C92" s="36"/>
      <c r="D92" s="186" t="s">
        <v>124</v>
      </c>
      <c r="E92" s="36"/>
      <c r="F92" s="187" t="s">
        <v>405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124</v>
      </c>
      <c r="AU92" s="17" t="s">
        <v>82</v>
      </c>
    </row>
    <row r="93" spans="1:65" s="2" customFormat="1" ht="19.5">
      <c r="A93" s="34"/>
      <c r="B93" s="35"/>
      <c r="C93" s="36"/>
      <c r="D93" s="186" t="s">
        <v>136</v>
      </c>
      <c r="E93" s="36"/>
      <c r="F93" s="204" t="s">
        <v>407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136</v>
      </c>
      <c r="AU93" s="17" t="s">
        <v>82</v>
      </c>
    </row>
    <row r="94" spans="1:65" s="12" customFormat="1" ht="22.9" customHeight="1">
      <c r="B94" s="157"/>
      <c r="C94" s="158"/>
      <c r="D94" s="159" t="s">
        <v>70</v>
      </c>
      <c r="E94" s="171" t="s">
        <v>408</v>
      </c>
      <c r="F94" s="171" t="s">
        <v>409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SUM(P95:P118)</f>
        <v>0</v>
      </c>
      <c r="Q94" s="165"/>
      <c r="R94" s="166">
        <f>SUM(R95:R118)</f>
        <v>0</v>
      </c>
      <c r="S94" s="165"/>
      <c r="T94" s="167">
        <f>SUM(T95:T118)</f>
        <v>0</v>
      </c>
      <c r="AR94" s="168" t="s">
        <v>154</v>
      </c>
      <c r="AT94" s="169" t="s">
        <v>70</v>
      </c>
      <c r="AU94" s="169" t="s">
        <v>79</v>
      </c>
      <c r="AY94" s="168" t="s">
        <v>115</v>
      </c>
      <c r="BK94" s="170">
        <f>SUM(BK95:BK118)</f>
        <v>0</v>
      </c>
    </row>
    <row r="95" spans="1:65" s="2" customFormat="1" ht="24.2" customHeight="1">
      <c r="A95" s="34"/>
      <c r="B95" s="35"/>
      <c r="C95" s="173" t="s">
        <v>122</v>
      </c>
      <c r="D95" s="173" t="s">
        <v>117</v>
      </c>
      <c r="E95" s="174" t="s">
        <v>410</v>
      </c>
      <c r="F95" s="175" t="s">
        <v>411</v>
      </c>
      <c r="G95" s="176" t="s">
        <v>395</v>
      </c>
      <c r="H95" s="177">
        <v>1</v>
      </c>
      <c r="I95" s="178"/>
      <c r="J95" s="179">
        <f>ROUND(I95*H95,2)</f>
        <v>0</v>
      </c>
      <c r="K95" s="175" t="s">
        <v>19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396</v>
      </c>
      <c r="AT95" s="184" t="s">
        <v>117</v>
      </c>
      <c r="AU95" s="184" t="s">
        <v>82</v>
      </c>
      <c r="AY95" s="17" t="s">
        <v>115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396</v>
      </c>
      <c r="BM95" s="184" t="s">
        <v>412</v>
      </c>
    </row>
    <row r="96" spans="1:65" s="2" customFormat="1" ht="19.5">
      <c r="A96" s="34"/>
      <c r="B96" s="35"/>
      <c r="C96" s="36"/>
      <c r="D96" s="186" t="s">
        <v>124</v>
      </c>
      <c r="E96" s="36"/>
      <c r="F96" s="187" t="s">
        <v>411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124</v>
      </c>
      <c r="AU96" s="17" t="s">
        <v>82</v>
      </c>
    </row>
    <row r="97" spans="1:65" s="2" customFormat="1" ht="19.5">
      <c r="A97" s="34"/>
      <c r="B97" s="35"/>
      <c r="C97" s="36"/>
      <c r="D97" s="186" t="s">
        <v>136</v>
      </c>
      <c r="E97" s="36"/>
      <c r="F97" s="204" t="s">
        <v>413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136</v>
      </c>
      <c r="AU97" s="17" t="s">
        <v>82</v>
      </c>
    </row>
    <row r="98" spans="1:65" s="2" customFormat="1" ht="16.5" customHeight="1">
      <c r="A98" s="34"/>
      <c r="B98" s="35"/>
      <c r="C98" s="173" t="s">
        <v>154</v>
      </c>
      <c r="D98" s="173" t="s">
        <v>117</v>
      </c>
      <c r="E98" s="174" t="s">
        <v>414</v>
      </c>
      <c r="F98" s="175" t="s">
        <v>415</v>
      </c>
      <c r="G98" s="176" t="s">
        <v>395</v>
      </c>
      <c r="H98" s="177">
        <v>1</v>
      </c>
      <c r="I98" s="178"/>
      <c r="J98" s="179">
        <f>ROUND(I98*H98,2)</f>
        <v>0</v>
      </c>
      <c r="K98" s="175" t="s">
        <v>19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396</v>
      </c>
      <c r="AT98" s="184" t="s">
        <v>117</v>
      </c>
      <c r="AU98" s="184" t="s">
        <v>82</v>
      </c>
      <c r="AY98" s="17" t="s">
        <v>115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396</v>
      </c>
      <c r="BM98" s="184" t="s">
        <v>416</v>
      </c>
    </row>
    <row r="99" spans="1:65" s="2" customFormat="1" ht="11.25">
      <c r="A99" s="34"/>
      <c r="B99" s="35"/>
      <c r="C99" s="36"/>
      <c r="D99" s="186" t="s">
        <v>124</v>
      </c>
      <c r="E99" s="36"/>
      <c r="F99" s="187" t="s">
        <v>415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124</v>
      </c>
      <c r="AU99" s="17" t="s">
        <v>82</v>
      </c>
    </row>
    <row r="100" spans="1:65" s="2" customFormat="1" ht="48.75">
      <c r="A100" s="34"/>
      <c r="B100" s="35"/>
      <c r="C100" s="36"/>
      <c r="D100" s="186" t="s">
        <v>136</v>
      </c>
      <c r="E100" s="36"/>
      <c r="F100" s="204" t="s">
        <v>417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136</v>
      </c>
      <c r="AU100" s="17" t="s">
        <v>82</v>
      </c>
    </row>
    <row r="101" spans="1:65" s="2" customFormat="1" ht="16.5" customHeight="1">
      <c r="A101" s="34"/>
      <c r="B101" s="35"/>
      <c r="C101" s="173" t="s">
        <v>161</v>
      </c>
      <c r="D101" s="173" t="s">
        <v>117</v>
      </c>
      <c r="E101" s="174" t="s">
        <v>418</v>
      </c>
      <c r="F101" s="175" t="s">
        <v>419</v>
      </c>
      <c r="G101" s="176" t="s">
        <v>395</v>
      </c>
      <c r="H101" s="177">
        <v>1</v>
      </c>
      <c r="I101" s="178"/>
      <c r="J101" s="179">
        <f>ROUND(I101*H101,2)</f>
        <v>0</v>
      </c>
      <c r="K101" s="175" t="s">
        <v>19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396</v>
      </c>
      <c r="AT101" s="184" t="s">
        <v>117</v>
      </c>
      <c r="AU101" s="184" t="s">
        <v>82</v>
      </c>
      <c r="AY101" s="17" t="s">
        <v>115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396</v>
      </c>
      <c r="BM101" s="184" t="s">
        <v>420</v>
      </c>
    </row>
    <row r="102" spans="1:65" s="2" customFormat="1" ht="11.25">
      <c r="A102" s="34"/>
      <c r="B102" s="35"/>
      <c r="C102" s="36"/>
      <c r="D102" s="186" t="s">
        <v>124</v>
      </c>
      <c r="E102" s="36"/>
      <c r="F102" s="187" t="s">
        <v>419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124</v>
      </c>
      <c r="AU102" s="17" t="s">
        <v>82</v>
      </c>
    </row>
    <row r="103" spans="1:65" s="2" customFormat="1" ht="19.5">
      <c r="A103" s="34"/>
      <c r="B103" s="35"/>
      <c r="C103" s="36"/>
      <c r="D103" s="186" t="s">
        <v>136</v>
      </c>
      <c r="E103" s="36"/>
      <c r="F103" s="204" t="s">
        <v>421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136</v>
      </c>
      <c r="AU103" s="17" t="s">
        <v>82</v>
      </c>
    </row>
    <row r="104" spans="1:65" s="2" customFormat="1" ht="16.5" customHeight="1">
      <c r="A104" s="34"/>
      <c r="B104" s="35"/>
      <c r="C104" s="173" t="s">
        <v>168</v>
      </c>
      <c r="D104" s="173" t="s">
        <v>117</v>
      </c>
      <c r="E104" s="174" t="s">
        <v>422</v>
      </c>
      <c r="F104" s="175" t="s">
        <v>423</v>
      </c>
      <c r="G104" s="176" t="s">
        <v>395</v>
      </c>
      <c r="H104" s="177">
        <v>1</v>
      </c>
      <c r="I104" s="178"/>
      <c r="J104" s="179">
        <f>ROUND(I104*H104,2)</f>
        <v>0</v>
      </c>
      <c r="K104" s="175" t="s">
        <v>19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396</v>
      </c>
      <c r="AT104" s="184" t="s">
        <v>117</v>
      </c>
      <c r="AU104" s="184" t="s">
        <v>82</v>
      </c>
      <c r="AY104" s="17" t="s">
        <v>115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396</v>
      </c>
      <c r="BM104" s="184" t="s">
        <v>424</v>
      </c>
    </row>
    <row r="105" spans="1:65" s="2" customFormat="1" ht="11.25">
      <c r="A105" s="34"/>
      <c r="B105" s="35"/>
      <c r="C105" s="36"/>
      <c r="D105" s="186" t="s">
        <v>124</v>
      </c>
      <c r="E105" s="36"/>
      <c r="F105" s="187" t="s">
        <v>423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124</v>
      </c>
      <c r="AU105" s="17" t="s">
        <v>82</v>
      </c>
    </row>
    <row r="106" spans="1:65" s="2" customFormat="1" ht="19.5">
      <c r="A106" s="34"/>
      <c r="B106" s="35"/>
      <c r="C106" s="36"/>
      <c r="D106" s="186" t="s">
        <v>136</v>
      </c>
      <c r="E106" s="36"/>
      <c r="F106" s="204" t="s">
        <v>425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136</v>
      </c>
      <c r="AU106" s="17" t="s">
        <v>82</v>
      </c>
    </row>
    <row r="107" spans="1:65" s="2" customFormat="1" ht="16.5" customHeight="1">
      <c r="A107" s="34"/>
      <c r="B107" s="35"/>
      <c r="C107" s="173" t="s">
        <v>175</v>
      </c>
      <c r="D107" s="173" t="s">
        <v>117</v>
      </c>
      <c r="E107" s="174" t="s">
        <v>426</v>
      </c>
      <c r="F107" s="175" t="s">
        <v>427</v>
      </c>
      <c r="G107" s="176" t="s">
        <v>395</v>
      </c>
      <c r="H107" s="177">
        <v>1</v>
      </c>
      <c r="I107" s="178"/>
      <c r="J107" s="179">
        <f>ROUND(I107*H107,2)</f>
        <v>0</v>
      </c>
      <c r="K107" s="175" t="s">
        <v>19</v>
      </c>
      <c r="L107" s="39"/>
      <c r="M107" s="180" t="s">
        <v>19</v>
      </c>
      <c r="N107" s="181" t="s">
        <v>42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396</v>
      </c>
      <c r="AT107" s="184" t="s">
        <v>117</v>
      </c>
      <c r="AU107" s="184" t="s">
        <v>82</v>
      </c>
      <c r="AY107" s="17" t="s">
        <v>115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79</v>
      </c>
      <c r="BK107" s="185">
        <f>ROUND(I107*H107,2)</f>
        <v>0</v>
      </c>
      <c r="BL107" s="17" t="s">
        <v>396</v>
      </c>
      <c r="BM107" s="184" t="s">
        <v>428</v>
      </c>
    </row>
    <row r="108" spans="1:65" s="2" customFormat="1" ht="11.25">
      <c r="A108" s="34"/>
      <c r="B108" s="35"/>
      <c r="C108" s="36"/>
      <c r="D108" s="186" t="s">
        <v>124</v>
      </c>
      <c r="E108" s="36"/>
      <c r="F108" s="187" t="s">
        <v>427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124</v>
      </c>
      <c r="AU108" s="17" t="s">
        <v>82</v>
      </c>
    </row>
    <row r="109" spans="1:65" s="2" customFormat="1" ht="58.5">
      <c r="A109" s="34"/>
      <c r="B109" s="35"/>
      <c r="C109" s="36"/>
      <c r="D109" s="186" t="s">
        <v>136</v>
      </c>
      <c r="E109" s="36"/>
      <c r="F109" s="204" t="s">
        <v>429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136</v>
      </c>
      <c r="AU109" s="17" t="s">
        <v>82</v>
      </c>
    </row>
    <row r="110" spans="1:65" s="2" customFormat="1" ht="16.5" customHeight="1">
      <c r="A110" s="34"/>
      <c r="B110" s="35"/>
      <c r="C110" s="173" t="s">
        <v>182</v>
      </c>
      <c r="D110" s="173" t="s">
        <v>117</v>
      </c>
      <c r="E110" s="174" t="s">
        <v>430</v>
      </c>
      <c r="F110" s="175" t="s">
        <v>431</v>
      </c>
      <c r="G110" s="176" t="s">
        <v>395</v>
      </c>
      <c r="H110" s="177">
        <v>1</v>
      </c>
      <c r="I110" s="178"/>
      <c r="J110" s="179">
        <f>ROUND(I110*H110,2)</f>
        <v>0</v>
      </c>
      <c r="K110" s="175" t="s">
        <v>19</v>
      </c>
      <c r="L110" s="39"/>
      <c r="M110" s="180" t="s">
        <v>19</v>
      </c>
      <c r="N110" s="181" t="s">
        <v>42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432</v>
      </c>
      <c r="AT110" s="184" t="s">
        <v>117</v>
      </c>
      <c r="AU110" s="184" t="s">
        <v>82</v>
      </c>
      <c r="AY110" s="17" t="s">
        <v>115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79</v>
      </c>
      <c r="BK110" s="185">
        <f>ROUND(I110*H110,2)</f>
        <v>0</v>
      </c>
      <c r="BL110" s="17" t="s">
        <v>432</v>
      </c>
      <c r="BM110" s="184" t="s">
        <v>433</v>
      </c>
    </row>
    <row r="111" spans="1:65" s="2" customFormat="1" ht="11.25">
      <c r="A111" s="34"/>
      <c r="B111" s="35"/>
      <c r="C111" s="36"/>
      <c r="D111" s="186" t="s">
        <v>124</v>
      </c>
      <c r="E111" s="36"/>
      <c r="F111" s="187" t="s">
        <v>434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124</v>
      </c>
      <c r="AU111" s="17" t="s">
        <v>82</v>
      </c>
    </row>
    <row r="112" spans="1:65" s="2" customFormat="1" ht="29.25">
      <c r="A112" s="34"/>
      <c r="B112" s="35"/>
      <c r="C112" s="36"/>
      <c r="D112" s="186" t="s">
        <v>136</v>
      </c>
      <c r="E112" s="36"/>
      <c r="F112" s="204" t="s">
        <v>435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136</v>
      </c>
      <c r="AU112" s="17" t="s">
        <v>82</v>
      </c>
    </row>
    <row r="113" spans="1:65" s="2" customFormat="1" ht="16.5" customHeight="1">
      <c r="A113" s="34"/>
      <c r="B113" s="35"/>
      <c r="C113" s="173" t="s">
        <v>189</v>
      </c>
      <c r="D113" s="173" t="s">
        <v>117</v>
      </c>
      <c r="E113" s="174" t="s">
        <v>436</v>
      </c>
      <c r="F113" s="175" t="s">
        <v>437</v>
      </c>
      <c r="G113" s="176" t="s">
        <v>438</v>
      </c>
      <c r="H113" s="177">
        <v>1</v>
      </c>
      <c r="I113" s="178"/>
      <c r="J113" s="179">
        <f>ROUND(I113*H113,2)</f>
        <v>0</v>
      </c>
      <c r="K113" s="175" t="s">
        <v>19</v>
      </c>
      <c r="L113" s="39"/>
      <c r="M113" s="180" t="s">
        <v>19</v>
      </c>
      <c r="N113" s="181" t="s">
        <v>42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396</v>
      </c>
      <c r="AT113" s="184" t="s">
        <v>117</v>
      </c>
      <c r="AU113" s="184" t="s">
        <v>82</v>
      </c>
      <c r="AY113" s="17" t="s">
        <v>115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79</v>
      </c>
      <c r="BK113" s="185">
        <f>ROUND(I113*H113,2)</f>
        <v>0</v>
      </c>
      <c r="BL113" s="17" t="s">
        <v>396</v>
      </c>
      <c r="BM113" s="184" t="s">
        <v>439</v>
      </c>
    </row>
    <row r="114" spans="1:65" s="2" customFormat="1" ht="11.25">
      <c r="A114" s="34"/>
      <c r="B114" s="35"/>
      <c r="C114" s="36"/>
      <c r="D114" s="186" t="s">
        <v>124</v>
      </c>
      <c r="E114" s="36"/>
      <c r="F114" s="187" t="s">
        <v>437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124</v>
      </c>
      <c r="AU114" s="17" t="s">
        <v>82</v>
      </c>
    </row>
    <row r="115" spans="1:65" s="2" customFormat="1" ht="29.25">
      <c r="A115" s="34"/>
      <c r="B115" s="35"/>
      <c r="C115" s="36"/>
      <c r="D115" s="186" t="s">
        <v>136</v>
      </c>
      <c r="E115" s="36"/>
      <c r="F115" s="204" t="s">
        <v>440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136</v>
      </c>
      <c r="AU115" s="17" t="s">
        <v>82</v>
      </c>
    </row>
    <row r="116" spans="1:65" s="2" customFormat="1" ht="16.5" customHeight="1">
      <c r="A116" s="34"/>
      <c r="B116" s="35"/>
      <c r="C116" s="173" t="s">
        <v>197</v>
      </c>
      <c r="D116" s="173" t="s">
        <v>117</v>
      </c>
      <c r="E116" s="174" t="s">
        <v>441</v>
      </c>
      <c r="F116" s="175" t="s">
        <v>442</v>
      </c>
      <c r="G116" s="176" t="s">
        <v>395</v>
      </c>
      <c r="H116" s="177">
        <v>1</v>
      </c>
      <c r="I116" s="178"/>
      <c r="J116" s="179">
        <f>ROUND(I116*H116,2)</f>
        <v>0</v>
      </c>
      <c r="K116" s="175" t="s">
        <v>19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396</v>
      </c>
      <c r="AT116" s="184" t="s">
        <v>117</v>
      </c>
      <c r="AU116" s="184" t="s">
        <v>82</v>
      </c>
      <c r="AY116" s="17" t="s">
        <v>115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396</v>
      </c>
      <c r="BM116" s="184" t="s">
        <v>443</v>
      </c>
    </row>
    <row r="117" spans="1:65" s="2" customFormat="1" ht="11.25">
      <c r="A117" s="34"/>
      <c r="B117" s="35"/>
      <c r="C117" s="36"/>
      <c r="D117" s="186" t="s">
        <v>124</v>
      </c>
      <c r="E117" s="36"/>
      <c r="F117" s="187" t="s">
        <v>442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124</v>
      </c>
      <c r="AU117" s="17" t="s">
        <v>82</v>
      </c>
    </row>
    <row r="118" spans="1:65" s="2" customFormat="1" ht="19.5">
      <c r="A118" s="34"/>
      <c r="B118" s="35"/>
      <c r="C118" s="36"/>
      <c r="D118" s="186" t="s">
        <v>136</v>
      </c>
      <c r="E118" s="36"/>
      <c r="F118" s="204" t="s">
        <v>444</v>
      </c>
      <c r="G118" s="36"/>
      <c r="H118" s="36"/>
      <c r="I118" s="188"/>
      <c r="J118" s="36"/>
      <c r="K118" s="36"/>
      <c r="L118" s="39"/>
      <c r="M118" s="215"/>
      <c r="N118" s="216"/>
      <c r="O118" s="217"/>
      <c r="P118" s="217"/>
      <c r="Q118" s="217"/>
      <c r="R118" s="217"/>
      <c r="S118" s="217"/>
      <c r="T118" s="21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136</v>
      </c>
      <c r="AU118" s="17" t="s">
        <v>82</v>
      </c>
    </row>
    <row r="119" spans="1:65" s="2" customFormat="1" ht="6.95" customHeight="1">
      <c r="A119" s="34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39"/>
      <c r="M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</sheetData>
  <sheetProtection algorithmName="SHA-512" hashValue="A+M+5L7s9eqLH0OjST/QVjDnR34j58iw2yabxm9X9tHAaD4BNObNW/z2dXhKPqLXQnpOo9Q3UVy0XQfw2uJu7A==" saltValue="6POn/9GUJfs9SU0CcUU+Pt3q8dSMT54ajBhW1aoa60Ptr574OfuGCULP/StGCtW9bfb4PfdOT2kgL6kObEnlAQ==" spinCount="100000" sheet="1" objects="1" scenarios="1" formatColumns="0" formatRows="0" autoFilter="0"/>
  <autoFilter ref="C81:K11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4" customFormat="1" ht="45" customHeight="1">
      <c r="B3" s="223"/>
      <c r="C3" s="358" t="s">
        <v>445</v>
      </c>
      <c r="D3" s="358"/>
      <c r="E3" s="358"/>
      <c r="F3" s="358"/>
      <c r="G3" s="358"/>
      <c r="H3" s="358"/>
      <c r="I3" s="358"/>
      <c r="J3" s="358"/>
      <c r="K3" s="224"/>
    </row>
    <row r="4" spans="2:11" s="1" customFormat="1" ht="25.5" customHeight="1">
      <c r="B4" s="225"/>
      <c r="C4" s="357" t="s">
        <v>446</v>
      </c>
      <c r="D4" s="357"/>
      <c r="E4" s="357"/>
      <c r="F4" s="357"/>
      <c r="G4" s="357"/>
      <c r="H4" s="357"/>
      <c r="I4" s="357"/>
      <c r="J4" s="357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56" t="s">
        <v>447</v>
      </c>
      <c r="D6" s="356"/>
      <c r="E6" s="356"/>
      <c r="F6" s="356"/>
      <c r="G6" s="356"/>
      <c r="H6" s="356"/>
      <c r="I6" s="356"/>
      <c r="J6" s="356"/>
      <c r="K6" s="226"/>
    </row>
    <row r="7" spans="2:11" s="1" customFormat="1" ht="15" customHeight="1">
      <c r="B7" s="229"/>
      <c r="C7" s="356" t="s">
        <v>448</v>
      </c>
      <c r="D7" s="356"/>
      <c r="E7" s="356"/>
      <c r="F7" s="356"/>
      <c r="G7" s="356"/>
      <c r="H7" s="356"/>
      <c r="I7" s="356"/>
      <c r="J7" s="356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56" t="s">
        <v>449</v>
      </c>
      <c r="D9" s="356"/>
      <c r="E9" s="356"/>
      <c r="F9" s="356"/>
      <c r="G9" s="356"/>
      <c r="H9" s="356"/>
      <c r="I9" s="356"/>
      <c r="J9" s="356"/>
      <c r="K9" s="226"/>
    </row>
    <row r="10" spans="2:11" s="1" customFormat="1" ht="15" customHeight="1">
      <c r="B10" s="229"/>
      <c r="C10" s="228"/>
      <c r="D10" s="356" t="s">
        <v>450</v>
      </c>
      <c r="E10" s="356"/>
      <c r="F10" s="356"/>
      <c r="G10" s="356"/>
      <c r="H10" s="356"/>
      <c r="I10" s="356"/>
      <c r="J10" s="356"/>
      <c r="K10" s="226"/>
    </row>
    <row r="11" spans="2:11" s="1" customFormat="1" ht="15" customHeight="1">
      <c r="B11" s="229"/>
      <c r="C11" s="230"/>
      <c r="D11" s="356" t="s">
        <v>451</v>
      </c>
      <c r="E11" s="356"/>
      <c r="F11" s="356"/>
      <c r="G11" s="356"/>
      <c r="H11" s="356"/>
      <c r="I11" s="356"/>
      <c r="J11" s="356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452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56" t="s">
        <v>453</v>
      </c>
      <c r="E15" s="356"/>
      <c r="F15" s="356"/>
      <c r="G15" s="356"/>
      <c r="H15" s="356"/>
      <c r="I15" s="356"/>
      <c r="J15" s="356"/>
      <c r="K15" s="226"/>
    </row>
    <row r="16" spans="2:11" s="1" customFormat="1" ht="15" customHeight="1">
      <c r="B16" s="229"/>
      <c r="C16" s="230"/>
      <c r="D16" s="356" t="s">
        <v>454</v>
      </c>
      <c r="E16" s="356"/>
      <c r="F16" s="356"/>
      <c r="G16" s="356"/>
      <c r="H16" s="356"/>
      <c r="I16" s="356"/>
      <c r="J16" s="356"/>
      <c r="K16" s="226"/>
    </row>
    <row r="17" spans="2:11" s="1" customFormat="1" ht="15" customHeight="1">
      <c r="B17" s="229"/>
      <c r="C17" s="230"/>
      <c r="D17" s="356" t="s">
        <v>455</v>
      </c>
      <c r="E17" s="356"/>
      <c r="F17" s="356"/>
      <c r="G17" s="356"/>
      <c r="H17" s="356"/>
      <c r="I17" s="356"/>
      <c r="J17" s="356"/>
      <c r="K17" s="226"/>
    </row>
    <row r="18" spans="2:11" s="1" customFormat="1" ht="15" customHeight="1">
      <c r="B18" s="229"/>
      <c r="C18" s="230"/>
      <c r="D18" s="230"/>
      <c r="E18" s="232" t="s">
        <v>78</v>
      </c>
      <c r="F18" s="356" t="s">
        <v>456</v>
      </c>
      <c r="G18" s="356"/>
      <c r="H18" s="356"/>
      <c r="I18" s="356"/>
      <c r="J18" s="356"/>
      <c r="K18" s="226"/>
    </row>
    <row r="19" spans="2:11" s="1" customFormat="1" ht="15" customHeight="1">
      <c r="B19" s="229"/>
      <c r="C19" s="230"/>
      <c r="D19" s="230"/>
      <c r="E19" s="232" t="s">
        <v>457</v>
      </c>
      <c r="F19" s="356" t="s">
        <v>458</v>
      </c>
      <c r="G19" s="356"/>
      <c r="H19" s="356"/>
      <c r="I19" s="356"/>
      <c r="J19" s="356"/>
      <c r="K19" s="226"/>
    </row>
    <row r="20" spans="2:11" s="1" customFormat="1" ht="15" customHeight="1">
      <c r="B20" s="229"/>
      <c r="C20" s="230"/>
      <c r="D20" s="230"/>
      <c r="E20" s="232" t="s">
        <v>459</v>
      </c>
      <c r="F20" s="356" t="s">
        <v>460</v>
      </c>
      <c r="G20" s="356"/>
      <c r="H20" s="356"/>
      <c r="I20" s="356"/>
      <c r="J20" s="356"/>
      <c r="K20" s="226"/>
    </row>
    <row r="21" spans="2:11" s="1" customFormat="1" ht="15" customHeight="1">
      <c r="B21" s="229"/>
      <c r="C21" s="230"/>
      <c r="D21" s="230"/>
      <c r="E21" s="232" t="s">
        <v>83</v>
      </c>
      <c r="F21" s="356" t="s">
        <v>84</v>
      </c>
      <c r="G21" s="356"/>
      <c r="H21" s="356"/>
      <c r="I21" s="356"/>
      <c r="J21" s="356"/>
      <c r="K21" s="226"/>
    </row>
    <row r="22" spans="2:11" s="1" customFormat="1" ht="15" customHeight="1">
      <c r="B22" s="229"/>
      <c r="C22" s="230"/>
      <c r="D22" s="230"/>
      <c r="E22" s="232" t="s">
        <v>461</v>
      </c>
      <c r="F22" s="356" t="s">
        <v>462</v>
      </c>
      <c r="G22" s="356"/>
      <c r="H22" s="356"/>
      <c r="I22" s="356"/>
      <c r="J22" s="356"/>
      <c r="K22" s="226"/>
    </row>
    <row r="23" spans="2:11" s="1" customFormat="1" ht="15" customHeight="1">
      <c r="B23" s="229"/>
      <c r="C23" s="230"/>
      <c r="D23" s="230"/>
      <c r="E23" s="232" t="s">
        <v>463</v>
      </c>
      <c r="F23" s="356" t="s">
        <v>464</v>
      </c>
      <c r="G23" s="356"/>
      <c r="H23" s="356"/>
      <c r="I23" s="356"/>
      <c r="J23" s="356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56" t="s">
        <v>465</v>
      </c>
      <c r="D25" s="356"/>
      <c r="E25" s="356"/>
      <c r="F25" s="356"/>
      <c r="G25" s="356"/>
      <c r="H25" s="356"/>
      <c r="I25" s="356"/>
      <c r="J25" s="356"/>
      <c r="K25" s="226"/>
    </row>
    <row r="26" spans="2:11" s="1" customFormat="1" ht="15" customHeight="1">
      <c r="B26" s="229"/>
      <c r="C26" s="356" t="s">
        <v>466</v>
      </c>
      <c r="D26" s="356"/>
      <c r="E26" s="356"/>
      <c r="F26" s="356"/>
      <c r="G26" s="356"/>
      <c r="H26" s="356"/>
      <c r="I26" s="356"/>
      <c r="J26" s="356"/>
      <c r="K26" s="226"/>
    </row>
    <row r="27" spans="2:11" s="1" customFormat="1" ht="15" customHeight="1">
      <c r="B27" s="229"/>
      <c r="C27" s="228"/>
      <c r="D27" s="356" t="s">
        <v>467</v>
      </c>
      <c r="E27" s="356"/>
      <c r="F27" s="356"/>
      <c r="G27" s="356"/>
      <c r="H27" s="356"/>
      <c r="I27" s="356"/>
      <c r="J27" s="356"/>
      <c r="K27" s="226"/>
    </row>
    <row r="28" spans="2:11" s="1" customFormat="1" ht="15" customHeight="1">
      <c r="B28" s="229"/>
      <c r="C28" s="230"/>
      <c r="D28" s="356" t="s">
        <v>468</v>
      </c>
      <c r="E28" s="356"/>
      <c r="F28" s="356"/>
      <c r="G28" s="356"/>
      <c r="H28" s="356"/>
      <c r="I28" s="356"/>
      <c r="J28" s="356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56" t="s">
        <v>469</v>
      </c>
      <c r="E30" s="356"/>
      <c r="F30" s="356"/>
      <c r="G30" s="356"/>
      <c r="H30" s="356"/>
      <c r="I30" s="356"/>
      <c r="J30" s="356"/>
      <c r="K30" s="226"/>
    </row>
    <row r="31" spans="2:11" s="1" customFormat="1" ht="15" customHeight="1">
      <c r="B31" s="229"/>
      <c r="C31" s="230"/>
      <c r="D31" s="356" t="s">
        <v>470</v>
      </c>
      <c r="E31" s="356"/>
      <c r="F31" s="356"/>
      <c r="G31" s="356"/>
      <c r="H31" s="356"/>
      <c r="I31" s="356"/>
      <c r="J31" s="356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56" t="s">
        <v>471</v>
      </c>
      <c r="E33" s="356"/>
      <c r="F33" s="356"/>
      <c r="G33" s="356"/>
      <c r="H33" s="356"/>
      <c r="I33" s="356"/>
      <c r="J33" s="356"/>
      <c r="K33" s="226"/>
    </row>
    <row r="34" spans="2:11" s="1" customFormat="1" ht="15" customHeight="1">
      <c r="B34" s="229"/>
      <c r="C34" s="230"/>
      <c r="D34" s="356" t="s">
        <v>472</v>
      </c>
      <c r="E34" s="356"/>
      <c r="F34" s="356"/>
      <c r="G34" s="356"/>
      <c r="H34" s="356"/>
      <c r="I34" s="356"/>
      <c r="J34" s="356"/>
      <c r="K34" s="226"/>
    </row>
    <row r="35" spans="2:11" s="1" customFormat="1" ht="15" customHeight="1">
      <c r="B35" s="229"/>
      <c r="C35" s="230"/>
      <c r="D35" s="356" t="s">
        <v>473</v>
      </c>
      <c r="E35" s="356"/>
      <c r="F35" s="356"/>
      <c r="G35" s="356"/>
      <c r="H35" s="356"/>
      <c r="I35" s="356"/>
      <c r="J35" s="356"/>
      <c r="K35" s="226"/>
    </row>
    <row r="36" spans="2:11" s="1" customFormat="1" ht="15" customHeight="1">
      <c r="B36" s="229"/>
      <c r="C36" s="230"/>
      <c r="D36" s="228"/>
      <c r="E36" s="231" t="s">
        <v>101</v>
      </c>
      <c r="F36" s="228"/>
      <c r="G36" s="356" t="s">
        <v>474</v>
      </c>
      <c r="H36" s="356"/>
      <c r="I36" s="356"/>
      <c r="J36" s="356"/>
      <c r="K36" s="226"/>
    </row>
    <row r="37" spans="2:11" s="1" customFormat="1" ht="30.75" customHeight="1">
      <c r="B37" s="229"/>
      <c r="C37" s="230"/>
      <c r="D37" s="228"/>
      <c r="E37" s="231" t="s">
        <v>475</v>
      </c>
      <c r="F37" s="228"/>
      <c r="G37" s="356" t="s">
        <v>476</v>
      </c>
      <c r="H37" s="356"/>
      <c r="I37" s="356"/>
      <c r="J37" s="356"/>
      <c r="K37" s="226"/>
    </row>
    <row r="38" spans="2:11" s="1" customFormat="1" ht="15" customHeight="1">
      <c r="B38" s="229"/>
      <c r="C38" s="230"/>
      <c r="D38" s="228"/>
      <c r="E38" s="231" t="s">
        <v>52</v>
      </c>
      <c r="F38" s="228"/>
      <c r="G38" s="356" t="s">
        <v>477</v>
      </c>
      <c r="H38" s="356"/>
      <c r="I38" s="356"/>
      <c r="J38" s="356"/>
      <c r="K38" s="226"/>
    </row>
    <row r="39" spans="2:11" s="1" customFormat="1" ht="15" customHeight="1">
      <c r="B39" s="229"/>
      <c r="C39" s="230"/>
      <c r="D39" s="228"/>
      <c r="E39" s="231" t="s">
        <v>53</v>
      </c>
      <c r="F39" s="228"/>
      <c r="G39" s="356" t="s">
        <v>478</v>
      </c>
      <c r="H39" s="356"/>
      <c r="I39" s="356"/>
      <c r="J39" s="356"/>
      <c r="K39" s="226"/>
    </row>
    <row r="40" spans="2:11" s="1" customFormat="1" ht="15" customHeight="1">
      <c r="B40" s="229"/>
      <c r="C40" s="230"/>
      <c r="D40" s="228"/>
      <c r="E40" s="231" t="s">
        <v>102</v>
      </c>
      <c r="F40" s="228"/>
      <c r="G40" s="356" t="s">
        <v>479</v>
      </c>
      <c r="H40" s="356"/>
      <c r="I40" s="356"/>
      <c r="J40" s="356"/>
      <c r="K40" s="226"/>
    </row>
    <row r="41" spans="2:11" s="1" customFormat="1" ht="15" customHeight="1">
      <c r="B41" s="229"/>
      <c r="C41" s="230"/>
      <c r="D41" s="228"/>
      <c r="E41" s="231" t="s">
        <v>103</v>
      </c>
      <c r="F41" s="228"/>
      <c r="G41" s="356" t="s">
        <v>480</v>
      </c>
      <c r="H41" s="356"/>
      <c r="I41" s="356"/>
      <c r="J41" s="356"/>
      <c r="K41" s="226"/>
    </row>
    <row r="42" spans="2:11" s="1" customFormat="1" ht="15" customHeight="1">
      <c r="B42" s="229"/>
      <c r="C42" s="230"/>
      <c r="D42" s="228"/>
      <c r="E42" s="231" t="s">
        <v>481</v>
      </c>
      <c r="F42" s="228"/>
      <c r="G42" s="356" t="s">
        <v>482</v>
      </c>
      <c r="H42" s="356"/>
      <c r="I42" s="356"/>
      <c r="J42" s="356"/>
      <c r="K42" s="226"/>
    </row>
    <row r="43" spans="2:11" s="1" customFormat="1" ht="15" customHeight="1">
      <c r="B43" s="229"/>
      <c r="C43" s="230"/>
      <c r="D43" s="228"/>
      <c r="E43" s="231"/>
      <c r="F43" s="228"/>
      <c r="G43" s="356" t="s">
        <v>483</v>
      </c>
      <c r="H43" s="356"/>
      <c r="I43" s="356"/>
      <c r="J43" s="356"/>
      <c r="K43" s="226"/>
    </row>
    <row r="44" spans="2:11" s="1" customFormat="1" ht="15" customHeight="1">
      <c r="B44" s="229"/>
      <c r="C44" s="230"/>
      <c r="D44" s="228"/>
      <c r="E44" s="231" t="s">
        <v>484</v>
      </c>
      <c r="F44" s="228"/>
      <c r="G44" s="356" t="s">
        <v>485</v>
      </c>
      <c r="H44" s="356"/>
      <c r="I44" s="356"/>
      <c r="J44" s="356"/>
      <c r="K44" s="226"/>
    </row>
    <row r="45" spans="2:11" s="1" customFormat="1" ht="15" customHeight="1">
      <c r="B45" s="229"/>
      <c r="C45" s="230"/>
      <c r="D45" s="228"/>
      <c r="E45" s="231" t="s">
        <v>105</v>
      </c>
      <c r="F45" s="228"/>
      <c r="G45" s="356" t="s">
        <v>486</v>
      </c>
      <c r="H45" s="356"/>
      <c r="I45" s="356"/>
      <c r="J45" s="356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56" t="s">
        <v>487</v>
      </c>
      <c r="E47" s="356"/>
      <c r="F47" s="356"/>
      <c r="G47" s="356"/>
      <c r="H47" s="356"/>
      <c r="I47" s="356"/>
      <c r="J47" s="356"/>
      <c r="K47" s="226"/>
    </row>
    <row r="48" spans="2:11" s="1" customFormat="1" ht="15" customHeight="1">
      <c r="B48" s="229"/>
      <c r="C48" s="230"/>
      <c r="D48" s="230"/>
      <c r="E48" s="356" t="s">
        <v>488</v>
      </c>
      <c r="F48" s="356"/>
      <c r="G48" s="356"/>
      <c r="H48" s="356"/>
      <c r="I48" s="356"/>
      <c r="J48" s="356"/>
      <c r="K48" s="226"/>
    </row>
    <row r="49" spans="2:11" s="1" customFormat="1" ht="15" customHeight="1">
      <c r="B49" s="229"/>
      <c r="C49" s="230"/>
      <c r="D49" s="230"/>
      <c r="E49" s="356" t="s">
        <v>489</v>
      </c>
      <c r="F49" s="356"/>
      <c r="G49" s="356"/>
      <c r="H49" s="356"/>
      <c r="I49" s="356"/>
      <c r="J49" s="356"/>
      <c r="K49" s="226"/>
    </row>
    <row r="50" spans="2:11" s="1" customFormat="1" ht="15" customHeight="1">
      <c r="B50" s="229"/>
      <c r="C50" s="230"/>
      <c r="D50" s="230"/>
      <c r="E50" s="356" t="s">
        <v>490</v>
      </c>
      <c r="F50" s="356"/>
      <c r="G50" s="356"/>
      <c r="H50" s="356"/>
      <c r="I50" s="356"/>
      <c r="J50" s="356"/>
      <c r="K50" s="226"/>
    </row>
    <row r="51" spans="2:11" s="1" customFormat="1" ht="15" customHeight="1">
      <c r="B51" s="229"/>
      <c r="C51" s="230"/>
      <c r="D51" s="356" t="s">
        <v>491</v>
      </c>
      <c r="E51" s="356"/>
      <c r="F51" s="356"/>
      <c r="G51" s="356"/>
      <c r="H51" s="356"/>
      <c r="I51" s="356"/>
      <c r="J51" s="356"/>
      <c r="K51" s="226"/>
    </row>
    <row r="52" spans="2:11" s="1" customFormat="1" ht="25.5" customHeight="1">
      <c r="B52" s="225"/>
      <c r="C52" s="357" t="s">
        <v>492</v>
      </c>
      <c r="D52" s="357"/>
      <c r="E52" s="357"/>
      <c r="F52" s="357"/>
      <c r="G52" s="357"/>
      <c r="H52" s="357"/>
      <c r="I52" s="357"/>
      <c r="J52" s="357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56" t="s">
        <v>493</v>
      </c>
      <c r="D54" s="356"/>
      <c r="E54" s="356"/>
      <c r="F54" s="356"/>
      <c r="G54" s="356"/>
      <c r="H54" s="356"/>
      <c r="I54" s="356"/>
      <c r="J54" s="356"/>
      <c r="K54" s="226"/>
    </row>
    <row r="55" spans="2:11" s="1" customFormat="1" ht="15" customHeight="1">
      <c r="B55" s="225"/>
      <c r="C55" s="356" t="s">
        <v>494</v>
      </c>
      <c r="D55" s="356"/>
      <c r="E55" s="356"/>
      <c r="F55" s="356"/>
      <c r="G55" s="356"/>
      <c r="H55" s="356"/>
      <c r="I55" s="356"/>
      <c r="J55" s="356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56" t="s">
        <v>495</v>
      </c>
      <c r="D57" s="356"/>
      <c r="E57" s="356"/>
      <c r="F57" s="356"/>
      <c r="G57" s="356"/>
      <c r="H57" s="356"/>
      <c r="I57" s="356"/>
      <c r="J57" s="356"/>
      <c r="K57" s="226"/>
    </row>
    <row r="58" spans="2:11" s="1" customFormat="1" ht="15" customHeight="1">
      <c r="B58" s="225"/>
      <c r="C58" s="230"/>
      <c r="D58" s="356" t="s">
        <v>496</v>
      </c>
      <c r="E58" s="356"/>
      <c r="F58" s="356"/>
      <c r="G58" s="356"/>
      <c r="H58" s="356"/>
      <c r="I58" s="356"/>
      <c r="J58" s="356"/>
      <c r="K58" s="226"/>
    </row>
    <row r="59" spans="2:11" s="1" customFormat="1" ht="15" customHeight="1">
      <c r="B59" s="225"/>
      <c r="C59" s="230"/>
      <c r="D59" s="356" t="s">
        <v>497</v>
      </c>
      <c r="E59" s="356"/>
      <c r="F59" s="356"/>
      <c r="G59" s="356"/>
      <c r="H59" s="356"/>
      <c r="I59" s="356"/>
      <c r="J59" s="356"/>
      <c r="K59" s="226"/>
    </row>
    <row r="60" spans="2:11" s="1" customFormat="1" ht="15" customHeight="1">
      <c r="B60" s="225"/>
      <c r="C60" s="230"/>
      <c r="D60" s="356" t="s">
        <v>498</v>
      </c>
      <c r="E60" s="356"/>
      <c r="F60" s="356"/>
      <c r="G60" s="356"/>
      <c r="H60" s="356"/>
      <c r="I60" s="356"/>
      <c r="J60" s="356"/>
      <c r="K60" s="226"/>
    </row>
    <row r="61" spans="2:11" s="1" customFormat="1" ht="15" customHeight="1">
      <c r="B61" s="225"/>
      <c r="C61" s="230"/>
      <c r="D61" s="356" t="s">
        <v>499</v>
      </c>
      <c r="E61" s="356"/>
      <c r="F61" s="356"/>
      <c r="G61" s="356"/>
      <c r="H61" s="356"/>
      <c r="I61" s="356"/>
      <c r="J61" s="356"/>
      <c r="K61" s="226"/>
    </row>
    <row r="62" spans="2:11" s="1" customFormat="1" ht="15" customHeight="1">
      <c r="B62" s="225"/>
      <c r="C62" s="230"/>
      <c r="D62" s="359" t="s">
        <v>500</v>
      </c>
      <c r="E62" s="359"/>
      <c r="F62" s="359"/>
      <c r="G62" s="359"/>
      <c r="H62" s="359"/>
      <c r="I62" s="359"/>
      <c r="J62" s="359"/>
      <c r="K62" s="226"/>
    </row>
    <row r="63" spans="2:11" s="1" customFormat="1" ht="15" customHeight="1">
      <c r="B63" s="225"/>
      <c r="C63" s="230"/>
      <c r="D63" s="356" t="s">
        <v>501</v>
      </c>
      <c r="E63" s="356"/>
      <c r="F63" s="356"/>
      <c r="G63" s="356"/>
      <c r="H63" s="356"/>
      <c r="I63" s="356"/>
      <c r="J63" s="356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56" t="s">
        <v>502</v>
      </c>
      <c r="E65" s="356"/>
      <c r="F65" s="356"/>
      <c r="G65" s="356"/>
      <c r="H65" s="356"/>
      <c r="I65" s="356"/>
      <c r="J65" s="356"/>
      <c r="K65" s="226"/>
    </row>
    <row r="66" spans="2:11" s="1" customFormat="1" ht="15" customHeight="1">
      <c r="B66" s="225"/>
      <c r="C66" s="230"/>
      <c r="D66" s="359" t="s">
        <v>503</v>
      </c>
      <c r="E66" s="359"/>
      <c r="F66" s="359"/>
      <c r="G66" s="359"/>
      <c r="H66" s="359"/>
      <c r="I66" s="359"/>
      <c r="J66" s="359"/>
      <c r="K66" s="226"/>
    </row>
    <row r="67" spans="2:11" s="1" customFormat="1" ht="15" customHeight="1">
      <c r="B67" s="225"/>
      <c r="C67" s="230"/>
      <c r="D67" s="356" t="s">
        <v>504</v>
      </c>
      <c r="E67" s="356"/>
      <c r="F67" s="356"/>
      <c r="G67" s="356"/>
      <c r="H67" s="356"/>
      <c r="I67" s="356"/>
      <c r="J67" s="356"/>
      <c r="K67" s="226"/>
    </row>
    <row r="68" spans="2:11" s="1" customFormat="1" ht="15" customHeight="1">
      <c r="B68" s="225"/>
      <c r="C68" s="230"/>
      <c r="D68" s="356" t="s">
        <v>505</v>
      </c>
      <c r="E68" s="356"/>
      <c r="F68" s="356"/>
      <c r="G68" s="356"/>
      <c r="H68" s="356"/>
      <c r="I68" s="356"/>
      <c r="J68" s="356"/>
      <c r="K68" s="226"/>
    </row>
    <row r="69" spans="2:11" s="1" customFormat="1" ht="15" customHeight="1">
      <c r="B69" s="225"/>
      <c r="C69" s="230"/>
      <c r="D69" s="356" t="s">
        <v>506</v>
      </c>
      <c r="E69" s="356"/>
      <c r="F69" s="356"/>
      <c r="G69" s="356"/>
      <c r="H69" s="356"/>
      <c r="I69" s="356"/>
      <c r="J69" s="356"/>
      <c r="K69" s="226"/>
    </row>
    <row r="70" spans="2:11" s="1" customFormat="1" ht="15" customHeight="1">
      <c r="B70" s="225"/>
      <c r="C70" s="230"/>
      <c r="D70" s="356" t="s">
        <v>507</v>
      </c>
      <c r="E70" s="356"/>
      <c r="F70" s="356"/>
      <c r="G70" s="356"/>
      <c r="H70" s="356"/>
      <c r="I70" s="356"/>
      <c r="J70" s="356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60" t="s">
        <v>508</v>
      </c>
      <c r="D75" s="360"/>
      <c r="E75" s="360"/>
      <c r="F75" s="360"/>
      <c r="G75" s="360"/>
      <c r="H75" s="360"/>
      <c r="I75" s="360"/>
      <c r="J75" s="360"/>
      <c r="K75" s="243"/>
    </row>
    <row r="76" spans="2:11" s="1" customFormat="1" ht="17.25" customHeight="1">
      <c r="B76" s="242"/>
      <c r="C76" s="244" t="s">
        <v>509</v>
      </c>
      <c r="D76" s="244"/>
      <c r="E76" s="244"/>
      <c r="F76" s="244" t="s">
        <v>510</v>
      </c>
      <c r="G76" s="245"/>
      <c r="H76" s="244" t="s">
        <v>53</v>
      </c>
      <c r="I76" s="244" t="s">
        <v>56</v>
      </c>
      <c r="J76" s="244" t="s">
        <v>511</v>
      </c>
      <c r="K76" s="243"/>
    </row>
    <row r="77" spans="2:11" s="1" customFormat="1" ht="17.25" customHeight="1">
      <c r="B77" s="242"/>
      <c r="C77" s="246" t="s">
        <v>512</v>
      </c>
      <c r="D77" s="246"/>
      <c r="E77" s="246"/>
      <c r="F77" s="247" t="s">
        <v>513</v>
      </c>
      <c r="G77" s="248"/>
      <c r="H77" s="246"/>
      <c r="I77" s="246"/>
      <c r="J77" s="246" t="s">
        <v>514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52</v>
      </c>
      <c r="D79" s="251"/>
      <c r="E79" s="251"/>
      <c r="F79" s="252" t="s">
        <v>515</v>
      </c>
      <c r="G79" s="253"/>
      <c r="H79" s="231" t="s">
        <v>516</v>
      </c>
      <c r="I79" s="231" t="s">
        <v>517</v>
      </c>
      <c r="J79" s="231">
        <v>20</v>
      </c>
      <c r="K79" s="243"/>
    </row>
    <row r="80" spans="2:11" s="1" customFormat="1" ht="15" customHeight="1">
      <c r="B80" s="242"/>
      <c r="C80" s="231" t="s">
        <v>518</v>
      </c>
      <c r="D80" s="231"/>
      <c r="E80" s="231"/>
      <c r="F80" s="252" t="s">
        <v>515</v>
      </c>
      <c r="G80" s="253"/>
      <c r="H80" s="231" t="s">
        <v>519</v>
      </c>
      <c r="I80" s="231" t="s">
        <v>517</v>
      </c>
      <c r="J80" s="231">
        <v>120</v>
      </c>
      <c r="K80" s="243"/>
    </row>
    <row r="81" spans="2:11" s="1" customFormat="1" ht="15" customHeight="1">
      <c r="B81" s="254"/>
      <c r="C81" s="231" t="s">
        <v>520</v>
      </c>
      <c r="D81" s="231"/>
      <c r="E81" s="231"/>
      <c r="F81" s="252" t="s">
        <v>521</v>
      </c>
      <c r="G81" s="253"/>
      <c r="H81" s="231" t="s">
        <v>522</v>
      </c>
      <c r="I81" s="231" t="s">
        <v>517</v>
      </c>
      <c r="J81" s="231">
        <v>50</v>
      </c>
      <c r="K81" s="243"/>
    </row>
    <row r="82" spans="2:11" s="1" customFormat="1" ht="15" customHeight="1">
      <c r="B82" s="254"/>
      <c r="C82" s="231" t="s">
        <v>523</v>
      </c>
      <c r="D82" s="231"/>
      <c r="E82" s="231"/>
      <c r="F82" s="252" t="s">
        <v>515</v>
      </c>
      <c r="G82" s="253"/>
      <c r="H82" s="231" t="s">
        <v>524</v>
      </c>
      <c r="I82" s="231" t="s">
        <v>525</v>
      </c>
      <c r="J82" s="231"/>
      <c r="K82" s="243"/>
    </row>
    <row r="83" spans="2:11" s="1" customFormat="1" ht="15" customHeight="1">
      <c r="B83" s="254"/>
      <c r="C83" s="255" t="s">
        <v>526</v>
      </c>
      <c r="D83" s="255"/>
      <c r="E83" s="255"/>
      <c r="F83" s="256" t="s">
        <v>521</v>
      </c>
      <c r="G83" s="255"/>
      <c r="H83" s="255" t="s">
        <v>527</v>
      </c>
      <c r="I83" s="255" t="s">
        <v>517</v>
      </c>
      <c r="J83" s="255">
        <v>15</v>
      </c>
      <c r="K83" s="243"/>
    </row>
    <row r="84" spans="2:11" s="1" customFormat="1" ht="15" customHeight="1">
      <c r="B84" s="254"/>
      <c r="C84" s="255" t="s">
        <v>528</v>
      </c>
      <c r="D84" s="255"/>
      <c r="E84" s="255"/>
      <c r="F84" s="256" t="s">
        <v>521</v>
      </c>
      <c r="G84" s="255"/>
      <c r="H84" s="255" t="s">
        <v>529</v>
      </c>
      <c r="I84" s="255" t="s">
        <v>517</v>
      </c>
      <c r="J84" s="255">
        <v>15</v>
      </c>
      <c r="K84" s="243"/>
    </row>
    <row r="85" spans="2:11" s="1" customFormat="1" ht="15" customHeight="1">
      <c r="B85" s="254"/>
      <c r="C85" s="255" t="s">
        <v>530</v>
      </c>
      <c r="D85" s="255"/>
      <c r="E85" s="255"/>
      <c r="F85" s="256" t="s">
        <v>521</v>
      </c>
      <c r="G85" s="255"/>
      <c r="H85" s="255" t="s">
        <v>531</v>
      </c>
      <c r="I85" s="255" t="s">
        <v>517</v>
      </c>
      <c r="J85" s="255">
        <v>20</v>
      </c>
      <c r="K85" s="243"/>
    </row>
    <row r="86" spans="2:11" s="1" customFormat="1" ht="15" customHeight="1">
      <c r="B86" s="254"/>
      <c r="C86" s="255" t="s">
        <v>532</v>
      </c>
      <c r="D86" s="255"/>
      <c r="E86" s="255"/>
      <c r="F86" s="256" t="s">
        <v>521</v>
      </c>
      <c r="G86" s="255"/>
      <c r="H86" s="255" t="s">
        <v>533</v>
      </c>
      <c r="I86" s="255" t="s">
        <v>517</v>
      </c>
      <c r="J86" s="255">
        <v>20</v>
      </c>
      <c r="K86" s="243"/>
    </row>
    <row r="87" spans="2:11" s="1" customFormat="1" ht="15" customHeight="1">
      <c r="B87" s="254"/>
      <c r="C87" s="231" t="s">
        <v>534</v>
      </c>
      <c r="D87" s="231"/>
      <c r="E87" s="231"/>
      <c r="F87" s="252" t="s">
        <v>521</v>
      </c>
      <c r="G87" s="253"/>
      <c r="H87" s="231" t="s">
        <v>535</v>
      </c>
      <c r="I87" s="231" t="s">
        <v>517</v>
      </c>
      <c r="J87" s="231">
        <v>50</v>
      </c>
      <c r="K87" s="243"/>
    </row>
    <row r="88" spans="2:11" s="1" customFormat="1" ht="15" customHeight="1">
      <c r="B88" s="254"/>
      <c r="C88" s="231" t="s">
        <v>536</v>
      </c>
      <c r="D88" s="231"/>
      <c r="E88" s="231"/>
      <c r="F88" s="252" t="s">
        <v>521</v>
      </c>
      <c r="G88" s="253"/>
      <c r="H88" s="231" t="s">
        <v>537</v>
      </c>
      <c r="I88" s="231" t="s">
        <v>517</v>
      </c>
      <c r="J88" s="231">
        <v>20</v>
      </c>
      <c r="K88" s="243"/>
    </row>
    <row r="89" spans="2:11" s="1" customFormat="1" ht="15" customHeight="1">
      <c r="B89" s="254"/>
      <c r="C89" s="231" t="s">
        <v>538</v>
      </c>
      <c r="D89" s="231"/>
      <c r="E89" s="231"/>
      <c r="F89" s="252" t="s">
        <v>521</v>
      </c>
      <c r="G89" s="253"/>
      <c r="H89" s="231" t="s">
        <v>539</v>
      </c>
      <c r="I89" s="231" t="s">
        <v>517</v>
      </c>
      <c r="J89" s="231">
        <v>20</v>
      </c>
      <c r="K89" s="243"/>
    </row>
    <row r="90" spans="2:11" s="1" customFormat="1" ht="15" customHeight="1">
      <c r="B90" s="254"/>
      <c r="C90" s="231" t="s">
        <v>540</v>
      </c>
      <c r="D90" s="231"/>
      <c r="E90" s="231"/>
      <c r="F90" s="252" t="s">
        <v>521</v>
      </c>
      <c r="G90" s="253"/>
      <c r="H90" s="231" t="s">
        <v>541</v>
      </c>
      <c r="I90" s="231" t="s">
        <v>517</v>
      </c>
      <c r="J90" s="231">
        <v>50</v>
      </c>
      <c r="K90" s="243"/>
    </row>
    <row r="91" spans="2:11" s="1" customFormat="1" ht="15" customHeight="1">
      <c r="B91" s="254"/>
      <c r="C91" s="231" t="s">
        <v>542</v>
      </c>
      <c r="D91" s="231"/>
      <c r="E91" s="231"/>
      <c r="F91" s="252" t="s">
        <v>521</v>
      </c>
      <c r="G91" s="253"/>
      <c r="H91" s="231" t="s">
        <v>542</v>
      </c>
      <c r="I91" s="231" t="s">
        <v>517</v>
      </c>
      <c r="J91" s="231">
        <v>50</v>
      </c>
      <c r="K91" s="243"/>
    </row>
    <row r="92" spans="2:11" s="1" customFormat="1" ht="15" customHeight="1">
      <c r="B92" s="254"/>
      <c r="C92" s="231" t="s">
        <v>543</v>
      </c>
      <c r="D92" s="231"/>
      <c r="E92" s="231"/>
      <c r="F92" s="252" t="s">
        <v>521</v>
      </c>
      <c r="G92" s="253"/>
      <c r="H92" s="231" t="s">
        <v>544</v>
      </c>
      <c r="I92" s="231" t="s">
        <v>517</v>
      </c>
      <c r="J92" s="231">
        <v>255</v>
      </c>
      <c r="K92" s="243"/>
    </row>
    <row r="93" spans="2:11" s="1" customFormat="1" ht="15" customHeight="1">
      <c r="B93" s="254"/>
      <c r="C93" s="231" t="s">
        <v>545</v>
      </c>
      <c r="D93" s="231"/>
      <c r="E93" s="231"/>
      <c r="F93" s="252" t="s">
        <v>515</v>
      </c>
      <c r="G93" s="253"/>
      <c r="H93" s="231" t="s">
        <v>546</v>
      </c>
      <c r="I93" s="231" t="s">
        <v>547</v>
      </c>
      <c r="J93" s="231"/>
      <c r="K93" s="243"/>
    </row>
    <row r="94" spans="2:11" s="1" customFormat="1" ht="15" customHeight="1">
      <c r="B94" s="254"/>
      <c r="C94" s="231" t="s">
        <v>548</v>
      </c>
      <c r="D94" s="231"/>
      <c r="E94" s="231"/>
      <c r="F94" s="252" t="s">
        <v>515</v>
      </c>
      <c r="G94" s="253"/>
      <c r="H94" s="231" t="s">
        <v>549</v>
      </c>
      <c r="I94" s="231" t="s">
        <v>550</v>
      </c>
      <c r="J94" s="231"/>
      <c r="K94" s="243"/>
    </row>
    <row r="95" spans="2:11" s="1" customFormat="1" ht="15" customHeight="1">
      <c r="B95" s="254"/>
      <c r="C95" s="231" t="s">
        <v>551</v>
      </c>
      <c r="D95" s="231"/>
      <c r="E95" s="231"/>
      <c r="F95" s="252" t="s">
        <v>515</v>
      </c>
      <c r="G95" s="253"/>
      <c r="H95" s="231" t="s">
        <v>551</v>
      </c>
      <c r="I95" s="231" t="s">
        <v>550</v>
      </c>
      <c r="J95" s="231"/>
      <c r="K95" s="243"/>
    </row>
    <row r="96" spans="2:11" s="1" customFormat="1" ht="15" customHeight="1">
      <c r="B96" s="254"/>
      <c r="C96" s="231" t="s">
        <v>37</v>
      </c>
      <c r="D96" s="231"/>
      <c r="E96" s="231"/>
      <c r="F96" s="252" t="s">
        <v>515</v>
      </c>
      <c r="G96" s="253"/>
      <c r="H96" s="231" t="s">
        <v>552</v>
      </c>
      <c r="I96" s="231" t="s">
        <v>550</v>
      </c>
      <c r="J96" s="231"/>
      <c r="K96" s="243"/>
    </row>
    <row r="97" spans="2:11" s="1" customFormat="1" ht="15" customHeight="1">
      <c r="B97" s="254"/>
      <c r="C97" s="231" t="s">
        <v>47</v>
      </c>
      <c r="D97" s="231"/>
      <c r="E97" s="231"/>
      <c r="F97" s="252" t="s">
        <v>515</v>
      </c>
      <c r="G97" s="253"/>
      <c r="H97" s="231" t="s">
        <v>553</v>
      </c>
      <c r="I97" s="231" t="s">
        <v>550</v>
      </c>
      <c r="J97" s="231"/>
      <c r="K97" s="243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60" t="s">
        <v>554</v>
      </c>
      <c r="D102" s="360"/>
      <c r="E102" s="360"/>
      <c r="F102" s="360"/>
      <c r="G102" s="360"/>
      <c r="H102" s="360"/>
      <c r="I102" s="360"/>
      <c r="J102" s="360"/>
      <c r="K102" s="243"/>
    </row>
    <row r="103" spans="2:11" s="1" customFormat="1" ht="17.25" customHeight="1">
      <c r="B103" s="242"/>
      <c r="C103" s="244" t="s">
        <v>509</v>
      </c>
      <c r="D103" s="244"/>
      <c r="E103" s="244"/>
      <c r="F103" s="244" t="s">
        <v>510</v>
      </c>
      <c r="G103" s="245"/>
      <c r="H103" s="244" t="s">
        <v>53</v>
      </c>
      <c r="I103" s="244" t="s">
        <v>56</v>
      </c>
      <c r="J103" s="244" t="s">
        <v>511</v>
      </c>
      <c r="K103" s="243"/>
    </row>
    <row r="104" spans="2:11" s="1" customFormat="1" ht="17.25" customHeight="1">
      <c r="B104" s="242"/>
      <c r="C104" s="246" t="s">
        <v>512</v>
      </c>
      <c r="D104" s="246"/>
      <c r="E104" s="246"/>
      <c r="F104" s="247" t="s">
        <v>513</v>
      </c>
      <c r="G104" s="248"/>
      <c r="H104" s="246"/>
      <c r="I104" s="246"/>
      <c r="J104" s="246" t="s">
        <v>514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pans="2:11" s="1" customFormat="1" ht="15" customHeight="1">
      <c r="B106" s="242"/>
      <c r="C106" s="231" t="s">
        <v>52</v>
      </c>
      <c r="D106" s="251"/>
      <c r="E106" s="251"/>
      <c r="F106" s="252" t="s">
        <v>515</v>
      </c>
      <c r="G106" s="231"/>
      <c r="H106" s="231" t="s">
        <v>555</v>
      </c>
      <c r="I106" s="231" t="s">
        <v>517</v>
      </c>
      <c r="J106" s="231">
        <v>20</v>
      </c>
      <c r="K106" s="243"/>
    </row>
    <row r="107" spans="2:11" s="1" customFormat="1" ht="15" customHeight="1">
      <c r="B107" s="242"/>
      <c r="C107" s="231" t="s">
        <v>518</v>
      </c>
      <c r="D107" s="231"/>
      <c r="E107" s="231"/>
      <c r="F107" s="252" t="s">
        <v>515</v>
      </c>
      <c r="G107" s="231"/>
      <c r="H107" s="231" t="s">
        <v>555</v>
      </c>
      <c r="I107" s="231" t="s">
        <v>517</v>
      </c>
      <c r="J107" s="231">
        <v>120</v>
      </c>
      <c r="K107" s="243"/>
    </row>
    <row r="108" spans="2:11" s="1" customFormat="1" ht="15" customHeight="1">
      <c r="B108" s="254"/>
      <c r="C108" s="231" t="s">
        <v>520</v>
      </c>
      <c r="D108" s="231"/>
      <c r="E108" s="231"/>
      <c r="F108" s="252" t="s">
        <v>521</v>
      </c>
      <c r="G108" s="231"/>
      <c r="H108" s="231" t="s">
        <v>555</v>
      </c>
      <c r="I108" s="231" t="s">
        <v>517</v>
      </c>
      <c r="J108" s="231">
        <v>50</v>
      </c>
      <c r="K108" s="243"/>
    </row>
    <row r="109" spans="2:11" s="1" customFormat="1" ht="15" customHeight="1">
      <c r="B109" s="254"/>
      <c r="C109" s="231" t="s">
        <v>523</v>
      </c>
      <c r="D109" s="231"/>
      <c r="E109" s="231"/>
      <c r="F109" s="252" t="s">
        <v>515</v>
      </c>
      <c r="G109" s="231"/>
      <c r="H109" s="231" t="s">
        <v>555</v>
      </c>
      <c r="I109" s="231" t="s">
        <v>525</v>
      </c>
      <c r="J109" s="231"/>
      <c r="K109" s="243"/>
    </row>
    <row r="110" spans="2:11" s="1" customFormat="1" ht="15" customHeight="1">
      <c r="B110" s="254"/>
      <c r="C110" s="231" t="s">
        <v>534</v>
      </c>
      <c r="D110" s="231"/>
      <c r="E110" s="231"/>
      <c r="F110" s="252" t="s">
        <v>521</v>
      </c>
      <c r="G110" s="231"/>
      <c r="H110" s="231" t="s">
        <v>555</v>
      </c>
      <c r="I110" s="231" t="s">
        <v>517</v>
      </c>
      <c r="J110" s="231">
        <v>50</v>
      </c>
      <c r="K110" s="243"/>
    </row>
    <row r="111" spans="2:11" s="1" customFormat="1" ht="15" customHeight="1">
      <c r="B111" s="254"/>
      <c r="C111" s="231" t="s">
        <v>542</v>
      </c>
      <c r="D111" s="231"/>
      <c r="E111" s="231"/>
      <c r="F111" s="252" t="s">
        <v>521</v>
      </c>
      <c r="G111" s="231"/>
      <c r="H111" s="231" t="s">
        <v>555</v>
      </c>
      <c r="I111" s="231" t="s">
        <v>517</v>
      </c>
      <c r="J111" s="231">
        <v>50</v>
      </c>
      <c r="K111" s="243"/>
    </row>
    <row r="112" spans="2:11" s="1" customFormat="1" ht="15" customHeight="1">
      <c r="B112" s="254"/>
      <c r="C112" s="231" t="s">
        <v>540</v>
      </c>
      <c r="D112" s="231"/>
      <c r="E112" s="231"/>
      <c r="F112" s="252" t="s">
        <v>521</v>
      </c>
      <c r="G112" s="231"/>
      <c r="H112" s="231" t="s">
        <v>555</v>
      </c>
      <c r="I112" s="231" t="s">
        <v>517</v>
      </c>
      <c r="J112" s="231">
        <v>50</v>
      </c>
      <c r="K112" s="243"/>
    </row>
    <row r="113" spans="2:11" s="1" customFormat="1" ht="15" customHeight="1">
      <c r="B113" s="254"/>
      <c r="C113" s="231" t="s">
        <v>52</v>
      </c>
      <c r="D113" s="231"/>
      <c r="E113" s="231"/>
      <c r="F113" s="252" t="s">
        <v>515</v>
      </c>
      <c r="G113" s="231"/>
      <c r="H113" s="231" t="s">
        <v>556</v>
      </c>
      <c r="I113" s="231" t="s">
        <v>517</v>
      </c>
      <c r="J113" s="231">
        <v>20</v>
      </c>
      <c r="K113" s="243"/>
    </row>
    <row r="114" spans="2:11" s="1" customFormat="1" ht="15" customHeight="1">
      <c r="B114" s="254"/>
      <c r="C114" s="231" t="s">
        <v>557</v>
      </c>
      <c r="D114" s="231"/>
      <c r="E114" s="231"/>
      <c r="F114" s="252" t="s">
        <v>515</v>
      </c>
      <c r="G114" s="231"/>
      <c r="H114" s="231" t="s">
        <v>558</v>
      </c>
      <c r="I114" s="231" t="s">
        <v>517</v>
      </c>
      <c r="J114" s="231">
        <v>120</v>
      </c>
      <c r="K114" s="243"/>
    </row>
    <row r="115" spans="2:11" s="1" customFormat="1" ht="15" customHeight="1">
      <c r="B115" s="254"/>
      <c r="C115" s="231" t="s">
        <v>37</v>
      </c>
      <c r="D115" s="231"/>
      <c r="E115" s="231"/>
      <c r="F115" s="252" t="s">
        <v>515</v>
      </c>
      <c r="G115" s="231"/>
      <c r="H115" s="231" t="s">
        <v>559</v>
      </c>
      <c r="I115" s="231" t="s">
        <v>550</v>
      </c>
      <c r="J115" s="231"/>
      <c r="K115" s="243"/>
    </row>
    <row r="116" spans="2:11" s="1" customFormat="1" ht="15" customHeight="1">
      <c r="B116" s="254"/>
      <c r="C116" s="231" t="s">
        <v>47</v>
      </c>
      <c r="D116" s="231"/>
      <c r="E116" s="231"/>
      <c r="F116" s="252" t="s">
        <v>515</v>
      </c>
      <c r="G116" s="231"/>
      <c r="H116" s="231" t="s">
        <v>560</v>
      </c>
      <c r="I116" s="231" t="s">
        <v>550</v>
      </c>
      <c r="J116" s="231"/>
      <c r="K116" s="243"/>
    </row>
    <row r="117" spans="2:11" s="1" customFormat="1" ht="15" customHeight="1">
      <c r="B117" s="254"/>
      <c r="C117" s="231" t="s">
        <v>56</v>
      </c>
      <c r="D117" s="231"/>
      <c r="E117" s="231"/>
      <c r="F117" s="252" t="s">
        <v>515</v>
      </c>
      <c r="G117" s="231"/>
      <c r="H117" s="231" t="s">
        <v>561</v>
      </c>
      <c r="I117" s="231" t="s">
        <v>562</v>
      </c>
      <c r="J117" s="231"/>
      <c r="K117" s="243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8" t="s">
        <v>563</v>
      </c>
      <c r="D122" s="358"/>
      <c r="E122" s="358"/>
      <c r="F122" s="358"/>
      <c r="G122" s="358"/>
      <c r="H122" s="358"/>
      <c r="I122" s="358"/>
      <c r="J122" s="358"/>
      <c r="K122" s="271"/>
    </row>
    <row r="123" spans="2:11" s="1" customFormat="1" ht="17.25" customHeight="1">
      <c r="B123" s="272"/>
      <c r="C123" s="244" t="s">
        <v>509</v>
      </c>
      <c r="D123" s="244"/>
      <c r="E123" s="244"/>
      <c r="F123" s="244" t="s">
        <v>510</v>
      </c>
      <c r="G123" s="245"/>
      <c r="H123" s="244" t="s">
        <v>53</v>
      </c>
      <c r="I123" s="244" t="s">
        <v>56</v>
      </c>
      <c r="J123" s="244" t="s">
        <v>511</v>
      </c>
      <c r="K123" s="273"/>
    </row>
    <row r="124" spans="2:11" s="1" customFormat="1" ht="17.25" customHeight="1">
      <c r="B124" s="272"/>
      <c r="C124" s="246" t="s">
        <v>512</v>
      </c>
      <c r="D124" s="246"/>
      <c r="E124" s="246"/>
      <c r="F124" s="247" t="s">
        <v>513</v>
      </c>
      <c r="G124" s="248"/>
      <c r="H124" s="246"/>
      <c r="I124" s="246"/>
      <c r="J124" s="246" t="s">
        <v>514</v>
      </c>
      <c r="K124" s="273"/>
    </row>
    <row r="125" spans="2:11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pans="2:11" s="1" customFormat="1" ht="15" customHeight="1">
      <c r="B126" s="274"/>
      <c r="C126" s="231" t="s">
        <v>518</v>
      </c>
      <c r="D126" s="251"/>
      <c r="E126" s="251"/>
      <c r="F126" s="252" t="s">
        <v>515</v>
      </c>
      <c r="G126" s="231"/>
      <c r="H126" s="231" t="s">
        <v>555</v>
      </c>
      <c r="I126" s="231" t="s">
        <v>517</v>
      </c>
      <c r="J126" s="231">
        <v>120</v>
      </c>
      <c r="K126" s="277"/>
    </row>
    <row r="127" spans="2:11" s="1" customFormat="1" ht="15" customHeight="1">
      <c r="B127" s="274"/>
      <c r="C127" s="231" t="s">
        <v>564</v>
      </c>
      <c r="D127" s="231"/>
      <c r="E127" s="231"/>
      <c r="F127" s="252" t="s">
        <v>515</v>
      </c>
      <c r="G127" s="231"/>
      <c r="H127" s="231" t="s">
        <v>565</v>
      </c>
      <c r="I127" s="231" t="s">
        <v>517</v>
      </c>
      <c r="J127" s="231" t="s">
        <v>566</v>
      </c>
      <c r="K127" s="277"/>
    </row>
    <row r="128" spans="2:11" s="1" customFormat="1" ht="15" customHeight="1">
      <c r="B128" s="274"/>
      <c r="C128" s="231" t="s">
        <v>463</v>
      </c>
      <c r="D128" s="231"/>
      <c r="E128" s="231"/>
      <c r="F128" s="252" t="s">
        <v>515</v>
      </c>
      <c r="G128" s="231"/>
      <c r="H128" s="231" t="s">
        <v>567</v>
      </c>
      <c r="I128" s="231" t="s">
        <v>517</v>
      </c>
      <c r="J128" s="231" t="s">
        <v>566</v>
      </c>
      <c r="K128" s="277"/>
    </row>
    <row r="129" spans="2:11" s="1" customFormat="1" ht="15" customHeight="1">
      <c r="B129" s="274"/>
      <c r="C129" s="231" t="s">
        <v>526</v>
      </c>
      <c r="D129" s="231"/>
      <c r="E129" s="231"/>
      <c r="F129" s="252" t="s">
        <v>521</v>
      </c>
      <c r="G129" s="231"/>
      <c r="H129" s="231" t="s">
        <v>527</v>
      </c>
      <c r="I129" s="231" t="s">
        <v>517</v>
      </c>
      <c r="J129" s="231">
        <v>15</v>
      </c>
      <c r="K129" s="277"/>
    </row>
    <row r="130" spans="2:11" s="1" customFormat="1" ht="15" customHeight="1">
      <c r="B130" s="274"/>
      <c r="C130" s="255" t="s">
        <v>528</v>
      </c>
      <c r="D130" s="255"/>
      <c r="E130" s="255"/>
      <c r="F130" s="256" t="s">
        <v>521</v>
      </c>
      <c r="G130" s="255"/>
      <c r="H130" s="255" t="s">
        <v>529</v>
      </c>
      <c r="I130" s="255" t="s">
        <v>517</v>
      </c>
      <c r="J130" s="255">
        <v>15</v>
      </c>
      <c r="K130" s="277"/>
    </row>
    <row r="131" spans="2:11" s="1" customFormat="1" ht="15" customHeight="1">
      <c r="B131" s="274"/>
      <c r="C131" s="255" t="s">
        <v>530</v>
      </c>
      <c r="D131" s="255"/>
      <c r="E131" s="255"/>
      <c r="F131" s="256" t="s">
        <v>521</v>
      </c>
      <c r="G131" s="255"/>
      <c r="H131" s="255" t="s">
        <v>531</v>
      </c>
      <c r="I131" s="255" t="s">
        <v>517</v>
      </c>
      <c r="J131" s="255">
        <v>20</v>
      </c>
      <c r="K131" s="277"/>
    </row>
    <row r="132" spans="2:11" s="1" customFormat="1" ht="15" customHeight="1">
      <c r="B132" s="274"/>
      <c r="C132" s="255" t="s">
        <v>532</v>
      </c>
      <c r="D132" s="255"/>
      <c r="E132" s="255"/>
      <c r="F132" s="256" t="s">
        <v>521</v>
      </c>
      <c r="G132" s="255"/>
      <c r="H132" s="255" t="s">
        <v>533</v>
      </c>
      <c r="I132" s="255" t="s">
        <v>517</v>
      </c>
      <c r="J132" s="255">
        <v>20</v>
      </c>
      <c r="K132" s="277"/>
    </row>
    <row r="133" spans="2:11" s="1" customFormat="1" ht="15" customHeight="1">
      <c r="B133" s="274"/>
      <c r="C133" s="231" t="s">
        <v>520</v>
      </c>
      <c r="D133" s="231"/>
      <c r="E133" s="231"/>
      <c r="F133" s="252" t="s">
        <v>521</v>
      </c>
      <c r="G133" s="231"/>
      <c r="H133" s="231" t="s">
        <v>555</v>
      </c>
      <c r="I133" s="231" t="s">
        <v>517</v>
      </c>
      <c r="J133" s="231">
        <v>50</v>
      </c>
      <c r="K133" s="277"/>
    </row>
    <row r="134" spans="2:11" s="1" customFormat="1" ht="15" customHeight="1">
      <c r="B134" s="274"/>
      <c r="C134" s="231" t="s">
        <v>534</v>
      </c>
      <c r="D134" s="231"/>
      <c r="E134" s="231"/>
      <c r="F134" s="252" t="s">
        <v>521</v>
      </c>
      <c r="G134" s="231"/>
      <c r="H134" s="231" t="s">
        <v>555</v>
      </c>
      <c r="I134" s="231" t="s">
        <v>517</v>
      </c>
      <c r="J134" s="231">
        <v>50</v>
      </c>
      <c r="K134" s="277"/>
    </row>
    <row r="135" spans="2:11" s="1" customFormat="1" ht="15" customHeight="1">
      <c r="B135" s="274"/>
      <c r="C135" s="231" t="s">
        <v>540</v>
      </c>
      <c r="D135" s="231"/>
      <c r="E135" s="231"/>
      <c r="F135" s="252" t="s">
        <v>521</v>
      </c>
      <c r="G135" s="231"/>
      <c r="H135" s="231" t="s">
        <v>555</v>
      </c>
      <c r="I135" s="231" t="s">
        <v>517</v>
      </c>
      <c r="J135" s="231">
        <v>50</v>
      </c>
      <c r="K135" s="277"/>
    </row>
    <row r="136" spans="2:11" s="1" customFormat="1" ht="15" customHeight="1">
      <c r="B136" s="274"/>
      <c r="C136" s="231" t="s">
        <v>542</v>
      </c>
      <c r="D136" s="231"/>
      <c r="E136" s="231"/>
      <c r="F136" s="252" t="s">
        <v>521</v>
      </c>
      <c r="G136" s="231"/>
      <c r="H136" s="231" t="s">
        <v>555</v>
      </c>
      <c r="I136" s="231" t="s">
        <v>517</v>
      </c>
      <c r="J136" s="231">
        <v>50</v>
      </c>
      <c r="K136" s="277"/>
    </row>
    <row r="137" spans="2:11" s="1" customFormat="1" ht="15" customHeight="1">
      <c r="B137" s="274"/>
      <c r="C137" s="231" t="s">
        <v>543</v>
      </c>
      <c r="D137" s="231"/>
      <c r="E137" s="231"/>
      <c r="F137" s="252" t="s">
        <v>521</v>
      </c>
      <c r="G137" s="231"/>
      <c r="H137" s="231" t="s">
        <v>568</v>
      </c>
      <c r="I137" s="231" t="s">
        <v>517</v>
      </c>
      <c r="J137" s="231">
        <v>255</v>
      </c>
      <c r="K137" s="277"/>
    </row>
    <row r="138" spans="2:11" s="1" customFormat="1" ht="15" customHeight="1">
      <c r="B138" s="274"/>
      <c r="C138" s="231" t="s">
        <v>545</v>
      </c>
      <c r="D138" s="231"/>
      <c r="E138" s="231"/>
      <c r="F138" s="252" t="s">
        <v>515</v>
      </c>
      <c r="G138" s="231"/>
      <c r="H138" s="231" t="s">
        <v>569</v>
      </c>
      <c r="I138" s="231" t="s">
        <v>547</v>
      </c>
      <c r="J138" s="231"/>
      <c r="K138" s="277"/>
    </row>
    <row r="139" spans="2:11" s="1" customFormat="1" ht="15" customHeight="1">
      <c r="B139" s="274"/>
      <c r="C139" s="231" t="s">
        <v>548</v>
      </c>
      <c r="D139" s="231"/>
      <c r="E139" s="231"/>
      <c r="F139" s="252" t="s">
        <v>515</v>
      </c>
      <c r="G139" s="231"/>
      <c r="H139" s="231" t="s">
        <v>570</v>
      </c>
      <c r="I139" s="231" t="s">
        <v>550</v>
      </c>
      <c r="J139" s="231"/>
      <c r="K139" s="277"/>
    </row>
    <row r="140" spans="2:11" s="1" customFormat="1" ht="15" customHeight="1">
      <c r="B140" s="274"/>
      <c r="C140" s="231" t="s">
        <v>551</v>
      </c>
      <c r="D140" s="231"/>
      <c r="E140" s="231"/>
      <c r="F140" s="252" t="s">
        <v>515</v>
      </c>
      <c r="G140" s="231"/>
      <c r="H140" s="231" t="s">
        <v>551</v>
      </c>
      <c r="I140" s="231" t="s">
        <v>550</v>
      </c>
      <c r="J140" s="231"/>
      <c r="K140" s="277"/>
    </row>
    <row r="141" spans="2:11" s="1" customFormat="1" ht="15" customHeight="1">
      <c r="B141" s="274"/>
      <c r="C141" s="231" t="s">
        <v>37</v>
      </c>
      <c r="D141" s="231"/>
      <c r="E141" s="231"/>
      <c r="F141" s="252" t="s">
        <v>515</v>
      </c>
      <c r="G141" s="231"/>
      <c r="H141" s="231" t="s">
        <v>571</v>
      </c>
      <c r="I141" s="231" t="s">
        <v>550</v>
      </c>
      <c r="J141" s="231"/>
      <c r="K141" s="277"/>
    </row>
    <row r="142" spans="2:11" s="1" customFormat="1" ht="15" customHeight="1">
      <c r="B142" s="274"/>
      <c r="C142" s="231" t="s">
        <v>572</v>
      </c>
      <c r="D142" s="231"/>
      <c r="E142" s="231"/>
      <c r="F142" s="252" t="s">
        <v>515</v>
      </c>
      <c r="G142" s="231"/>
      <c r="H142" s="231" t="s">
        <v>573</v>
      </c>
      <c r="I142" s="231" t="s">
        <v>550</v>
      </c>
      <c r="J142" s="231"/>
      <c r="K142" s="277"/>
    </row>
    <row r="143" spans="2:11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pans="2:11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60" t="s">
        <v>574</v>
      </c>
      <c r="D147" s="360"/>
      <c r="E147" s="360"/>
      <c r="F147" s="360"/>
      <c r="G147" s="360"/>
      <c r="H147" s="360"/>
      <c r="I147" s="360"/>
      <c r="J147" s="360"/>
      <c r="K147" s="243"/>
    </row>
    <row r="148" spans="2:11" s="1" customFormat="1" ht="17.25" customHeight="1">
      <c r="B148" s="242"/>
      <c r="C148" s="244" t="s">
        <v>509</v>
      </c>
      <c r="D148" s="244"/>
      <c r="E148" s="244"/>
      <c r="F148" s="244" t="s">
        <v>510</v>
      </c>
      <c r="G148" s="245"/>
      <c r="H148" s="244" t="s">
        <v>53</v>
      </c>
      <c r="I148" s="244" t="s">
        <v>56</v>
      </c>
      <c r="J148" s="244" t="s">
        <v>511</v>
      </c>
      <c r="K148" s="243"/>
    </row>
    <row r="149" spans="2:11" s="1" customFormat="1" ht="17.25" customHeight="1">
      <c r="B149" s="242"/>
      <c r="C149" s="246" t="s">
        <v>512</v>
      </c>
      <c r="D149" s="246"/>
      <c r="E149" s="246"/>
      <c r="F149" s="247" t="s">
        <v>513</v>
      </c>
      <c r="G149" s="248"/>
      <c r="H149" s="246"/>
      <c r="I149" s="246"/>
      <c r="J149" s="246" t="s">
        <v>514</v>
      </c>
      <c r="K149" s="243"/>
    </row>
    <row r="150" spans="2:11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pans="2:11" s="1" customFormat="1" ht="15" customHeight="1">
      <c r="B151" s="254"/>
      <c r="C151" s="281" t="s">
        <v>518</v>
      </c>
      <c r="D151" s="231"/>
      <c r="E151" s="231"/>
      <c r="F151" s="282" t="s">
        <v>515</v>
      </c>
      <c r="G151" s="231"/>
      <c r="H151" s="281" t="s">
        <v>555</v>
      </c>
      <c r="I151" s="281" t="s">
        <v>517</v>
      </c>
      <c r="J151" s="281">
        <v>120</v>
      </c>
      <c r="K151" s="277"/>
    </row>
    <row r="152" spans="2:11" s="1" customFormat="1" ht="15" customHeight="1">
      <c r="B152" s="254"/>
      <c r="C152" s="281" t="s">
        <v>564</v>
      </c>
      <c r="D152" s="231"/>
      <c r="E152" s="231"/>
      <c r="F152" s="282" t="s">
        <v>515</v>
      </c>
      <c r="G152" s="231"/>
      <c r="H152" s="281" t="s">
        <v>575</v>
      </c>
      <c r="I152" s="281" t="s">
        <v>517</v>
      </c>
      <c r="J152" s="281" t="s">
        <v>566</v>
      </c>
      <c r="K152" s="277"/>
    </row>
    <row r="153" spans="2:11" s="1" customFormat="1" ht="15" customHeight="1">
      <c r="B153" s="254"/>
      <c r="C153" s="281" t="s">
        <v>463</v>
      </c>
      <c r="D153" s="231"/>
      <c r="E153" s="231"/>
      <c r="F153" s="282" t="s">
        <v>515</v>
      </c>
      <c r="G153" s="231"/>
      <c r="H153" s="281" t="s">
        <v>576</v>
      </c>
      <c r="I153" s="281" t="s">
        <v>517</v>
      </c>
      <c r="J153" s="281" t="s">
        <v>566</v>
      </c>
      <c r="K153" s="277"/>
    </row>
    <row r="154" spans="2:11" s="1" customFormat="1" ht="15" customHeight="1">
      <c r="B154" s="254"/>
      <c r="C154" s="281" t="s">
        <v>520</v>
      </c>
      <c r="D154" s="231"/>
      <c r="E154" s="231"/>
      <c r="F154" s="282" t="s">
        <v>521</v>
      </c>
      <c r="G154" s="231"/>
      <c r="H154" s="281" t="s">
        <v>555</v>
      </c>
      <c r="I154" s="281" t="s">
        <v>517</v>
      </c>
      <c r="J154" s="281">
        <v>50</v>
      </c>
      <c r="K154" s="277"/>
    </row>
    <row r="155" spans="2:11" s="1" customFormat="1" ht="15" customHeight="1">
      <c r="B155" s="254"/>
      <c r="C155" s="281" t="s">
        <v>523</v>
      </c>
      <c r="D155" s="231"/>
      <c r="E155" s="231"/>
      <c r="F155" s="282" t="s">
        <v>515</v>
      </c>
      <c r="G155" s="231"/>
      <c r="H155" s="281" t="s">
        <v>555</v>
      </c>
      <c r="I155" s="281" t="s">
        <v>525</v>
      </c>
      <c r="J155" s="281"/>
      <c r="K155" s="277"/>
    </row>
    <row r="156" spans="2:11" s="1" customFormat="1" ht="15" customHeight="1">
      <c r="B156" s="254"/>
      <c r="C156" s="281" t="s">
        <v>534</v>
      </c>
      <c r="D156" s="231"/>
      <c r="E156" s="231"/>
      <c r="F156" s="282" t="s">
        <v>521</v>
      </c>
      <c r="G156" s="231"/>
      <c r="H156" s="281" t="s">
        <v>555</v>
      </c>
      <c r="I156" s="281" t="s">
        <v>517</v>
      </c>
      <c r="J156" s="281">
        <v>50</v>
      </c>
      <c r="K156" s="277"/>
    </row>
    <row r="157" spans="2:11" s="1" customFormat="1" ht="15" customHeight="1">
      <c r="B157" s="254"/>
      <c r="C157" s="281" t="s">
        <v>542</v>
      </c>
      <c r="D157" s="231"/>
      <c r="E157" s="231"/>
      <c r="F157" s="282" t="s">
        <v>521</v>
      </c>
      <c r="G157" s="231"/>
      <c r="H157" s="281" t="s">
        <v>555</v>
      </c>
      <c r="I157" s="281" t="s">
        <v>517</v>
      </c>
      <c r="J157" s="281">
        <v>50</v>
      </c>
      <c r="K157" s="277"/>
    </row>
    <row r="158" spans="2:11" s="1" customFormat="1" ht="15" customHeight="1">
      <c r="B158" s="254"/>
      <c r="C158" s="281" t="s">
        <v>540</v>
      </c>
      <c r="D158" s="231"/>
      <c r="E158" s="231"/>
      <c r="F158" s="282" t="s">
        <v>521</v>
      </c>
      <c r="G158" s="231"/>
      <c r="H158" s="281" t="s">
        <v>555</v>
      </c>
      <c r="I158" s="281" t="s">
        <v>517</v>
      </c>
      <c r="J158" s="281">
        <v>50</v>
      </c>
      <c r="K158" s="277"/>
    </row>
    <row r="159" spans="2:11" s="1" customFormat="1" ht="15" customHeight="1">
      <c r="B159" s="254"/>
      <c r="C159" s="281" t="s">
        <v>90</v>
      </c>
      <c r="D159" s="231"/>
      <c r="E159" s="231"/>
      <c r="F159" s="282" t="s">
        <v>515</v>
      </c>
      <c r="G159" s="231"/>
      <c r="H159" s="281" t="s">
        <v>577</v>
      </c>
      <c r="I159" s="281" t="s">
        <v>517</v>
      </c>
      <c r="J159" s="281" t="s">
        <v>578</v>
      </c>
      <c r="K159" s="277"/>
    </row>
    <row r="160" spans="2:11" s="1" customFormat="1" ht="15" customHeight="1">
      <c r="B160" s="254"/>
      <c r="C160" s="281" t="s">
        <v>579</v>
      </c>
      <c r="D160" s="231"/>
      <c r="E160" s="231"/>
      <c r="F160" s="282" t="s">
        <v>515</v>
      </c>
      <c r="G160" s="231"/>
      <c r="H160" s="281" t="s">
        <v>580</v>
      </c>
      <c r="I160" s="281" t="s">
        <v>550</v>
      </c>
      <c r="J160" s="281"/>
      <c r="K160" s="277"/>
    </row>
    <row r="161" spans="2:1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pans="2:11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58" t="s">
        <v>581</v>
      </c>
      <c r="D165" s="358"/>
      <c r="E165" s="358"/>
      <c r="F165" s="358"/>
      <c r="G165" s="358"/>
      <c r="H165" s="358"/>
      <c r="I165" s="358"/>
      <c r="J165" s="358"/>
      <c r="K165" s="224"/>
    </row>
    <row r="166" spans="2:11" s="1" customFormat="1" ht="17.25" customHeight="1">
      <c r="B166" s="223"/>
      <c r="C166" s="244" t="s">
        <v>509</v>
      </c>
      <c r="D166" s="244"/>
      <c r="E166" s="244"/>
      <c r="F166" s="244" t="s">
        <v>510</v>
      </c>
      <c r="G166" s="286"/>
      <c r="H166" s="287" t="s">
        <v>53</v>
      </c>
      <c r="I166" s="287" t="s">
        <v>56</v>
      </c>
      <c r="J166" s="244" t="s">
        <v>511</v>
      </c>
      <c r="K166" s="224"/>
    </row>
    <row r="167" spans="2:11" s="1" customFormat="1" ht="17.25" customHeight="1">
      <c r="B167" s="225"/>
      <c r="C167" s="246" t="s">
        <v>512</v>
      </c>
      <c r="D167" s="246"/>
      <c r="E167" s="246"/>
      <c r="F167" s="247" t="s">
        <v>513</v>
      </c>
      <c r="G167" s="288"/>
      <c r="H167" s="289"/>
      <c r="I167" s="289"/>
      <c r="J167" s="246" t="s">
        <v>514</v>
      </c>
      <c r="K167" s="226"/>
    </row>
    <row r="168" spans="2:11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pans="2:11" s="1" customFormat="1" ht="15" customHeight="1">
      <c r="B169" s="254"/>
      <c r="C169" s="231" t="s">
        <v>518</v>
      </c>
      <c r="D169" s="231"/>
      <c r="E169" s="231"/>
      <c r="F169" s="252" t="s">
        <v>515</v>
      </c>
      <c r="G169" s="231"/>
      <c r="H169" s="231" t="s">
        <v>555</v>
      </c>
      <c r="I169" s="231" t="s">
        <v>517</v>
      </c>
      <c r="J169" s="231">
        <v>120</v>
      </c>
      <c r="K169" s="277"/>
    </row>
    <row r="170" spans="2:11" s="1" customFormat="1" ht="15" customHeight="1">
      <c r="B170" s="254"/>
      <c r="C170" s="231" t="s">
        <v>564</v>
      </c>
      <c r="D170" s="231"/>
      <c r="E170" s="231"/>
      <c r="F170" s="252" t="s">
        <v>515</v>
      </c>
      <c r="G170" s="231"/>
      <c r="H170" s="231" t="s">
        <v>565</v>
      </c>
      <c r="I170" s="231" t="s">
        <v>517</v>
      </c>
      <c r="J170" s="231" t="s">
        <v>566</v>
      </c>
      <c r="K170" s="277"/>
    </row>
    <row r="171" spans="2:11" s="1" customFormat="1" ht="15" customHeight="1">
      <c r="B171" s="254"/>
      <c r="C171" s="231" t="s">
        <v>463</v>
      </c>
      <c r="D171" s="231"/>
      <c r="E171" s="231"/>
      <c r="F171" s="252" t="s">
        <v>515</v>
      </c>
      <c r="G171" s="231"/>
      <c r="H171" s="231" t="s">
        <v>582</v>
      </c>
      <c r="I171" s="231" t="s">
        <v>517</v>
      </c>
      <c r="J171" s="231" t="s">
        <v>566</v>
      </c>
      <c r="K171" s="277"/>
    </row>
    <row r="172" spans="2:11" s="1" customFormat="1" ht="15" customHeight="1">
      <c r="B172" s="254"/>
      <c r="C172" s="231" t="s">
        <v>520</v>
      </c>
      <c r="D172" s="231"/>
      <c r="E172" s="231"/>
      <c r="F172" s="252" t="s">
        <v>521</v>
      </c>
      <c r="G172" s="231"/>
      <c r="H172" s="231" t="s">
        <v>582</v>
      </c>
      <c r="I172" s="231" t="s">
        <v>517</v>
      </c>
      <c r="J172" s="231">
        <v>50</v>
      </c>
      <c r="K172" s="277"/>
    </row>
    <row r="173" spans="2:11" s="1" customFormat="1" ht="15" customHeight="1">
      <c r="B173" s="254"/>
      <c r="C173" s="231" t="s">
        <v>523</v>
      </c>
      <c r="D173" s="231"/>
      <c r="E173" s="231"/>
      <c r="F173" s="252" t="s">
        <v>515</v>
      </c>
      <c r="G173" s="231"/>
      <c r="H173" s="231" t="s">
        <v>582</v>
      </c>
      <c r="I173" s="231" t="s">
        <v>525</v>
      </c>
      <c r="J173" s="231"/>
      <c r="K173" s="277"/>
    </row>
    <row r="174" spans="2:11" s="1" customFormat="1" ht="15" customHeight="1">
      <c r="B174" s="254"/>
      <c r="C174" s="231" t="s">
        <v>534</v>
      </c>
      <c r="D174" s="231"/>
      <c r="E174" s="231"/>
      <c r="F174" s="252" t="s">
        <v>521</v>
      </c>
      <c r="G174" s="231"/>
      <c r="H174" s="231" t="s">
        <v>582</v>
      </c>
      <c r="I174" s="231" t="s">
        <v>517</v>
      </c>
      <c r="J174" s="231">
        <v>50</v>
      </c>
      <c r="K174" s="277"/>
    </row>
    <row r="175" spans="2:11" s="1" customFormat="1" ht="15" customHeight="1">
      <c r="B175" s="254"/>
      <c r="C175" s="231" t="s">
        <v>542</v>
      </c>
      <c r="D175" s="231"/>
      <c r="E175" s="231"/>
      <c r="F175" s="252" t="s">
        <v>521</v>
      </c>
      <c r="G175" s="231"/>
      <c r="H175" s="231" t="s">
        <v>582</v>
      </c>
      <c r="I175" s="231" t="s">
        <v>517</v>
      </c>
      <c r="J175" s="231">
        <v>50</v>
      </c>
      <c r="K175" s="277"/>
    </row>
    <row r="176" spans="2:11" s="1" customFormat="1" ht="15" customHeight="1">
      <c r="B176" s="254"/>
      <c r="C176" s="231" t="s">
        <v>540</v>
      </c>
      <c r="D176" s="231"/>
      <c r="E176" s="231"/>
      <c r="F176" s="252" t="s">
        <v>521</v>
      </c>
      <c r="G176" s="231"/>
      <c r="H176" s="231" t="s">
        <v>582</v>
      </c>
      <c r="I176" s="231" t="s">
        <v>517</v>
      </c>
      <c r="J176" s="231">
        <v>50</v>
      </c>
      <c r="K176" s="277"/>
    </row>
    <row r="177" spans="2:11" s="1" customFormat="1" ht="15" customHeight="1">
      <c r="B177" s="254"/>
      <c r="C177" s="231" t="s">
        <v>101</v>
      </c>
      <c r="D177" s="231"/>
      <c r="E177" s="231"/>
      <c r="F177" s="252" t="s">
        <v>515</v>
      </c>
      <c r="G177" s="231"/>
      <c r="H177" s="231" t="s">
        <v>583</v>
      </c>
      <c r="I177" s="231" t="s">
        <v>584</v>
      </c>
      <c r="J177" s="231"/>
      <c r="K177" s="277"/>
    </row>
    <row r="178" spans="2:11" s="1" customFormat="1" ht="15" customHeight="1">
      <c r="B178" s="254"/>
      <c r="C178" s="231" t="s">
        <v>56</v>
      </c>
      <c r="D178" s="231"/>
      <c r="E178" s="231"/>
      <c r="F178" s="252" t="s">
        <v>515</v>
      </c>
      <c r="G178" s="231"/>
      <c r="H178" s="231" t="s">
        <v>585</v>
      </c>
      <c r="I178" s="231" t="s">
        <v>586</v>
      </c>
      <c r="J178" s="231">
        <v>1</v>
      </c>
      <c r="K178" s="277"/>
    </row>
    <row r="179" spans="2:11" s="1" customFormat="1" ht="15" customHeight="1">
      <c r="B179" s="254"/>
      <c r="C179" s="231" t="s">
        <v>52</v>
      </c>
      <c r="D179" s="231"/>
      <c r="E179" s="231"/>
      <c r="F179" s="252" t="s">
        <v>515</v>
      </c>
      <c r="G179" s="231"/>
      <c r="H179" s="231" t="s">
        <v>587</v>
      </c>
      <c r="I179" s="231" t="s">
        <v>517</v>
      </c>
      <c r="J179" s="231">
        <v>20</v>
      </c>
      <c r="K179" s="277"/>
    </row>
    <row r="180" spans="2:11" s="1" customFormat="1" ht="15" customHeight="1">
      <c r="B180" s="254"/>
      <c r="C180" s="231" t="s">
        <v>53</v>
      </c>
      <c r="D180" s="231"/>
      <c r="E180" s="231"/>
      <c r="F180" s="252" t="s">
        <v>515</v>
      </c>
      <c r="G180" s="231"/>
      <c r="H180" s="231" t="s">
        <v>588</v>
      </c>
      <c r="I180" s="231" t="s">
        <v>517</v>
      </c>
      <c r="J180" s="231">
        <v>255</v>
      </c>
      <c r="K180" s="277"/>
    </row>
    <row r="181" spans="2:11" s="1" customFormat="1" ht="15" customHeight="1">
      <c r="B181" s="254"/>
      <c r="C181" s="231" t="s">
        <v>102</v>
      </c>
      <c r="D181" s="231"/>
      <c r="E181" s="231"/>
      <c r="F181" s="252" t="s">
        <v>515</v>
      </c>
      <c r="G181" s="231"/>
      <c r="H181" s="231" t="s">
        <v>479</v>
      </c>
      <c r="I181" s="231" t="s">
        <v>517</v>
      </c>
      <c r="J181" s="231">
        <v>10</v>
      </c>
      <c r="K181" s="277"/>
    </row>
    <row r="182" spans="2:11" s="1" customFormat="1" ht="15" customHeight="1">
      <c r="B182" s="254"/>
      <c r="C182" s="231" t="s">
        <v>103</v>
      </c>
      <c r="D182" s="231"/>
      <c r="E182" s="231"/>
      <c r="F182" s="252" t="s">
        <v>515</v>
      </c>
      <c r="G182" s="231"/>
      <c r="H182" s="231" t="s">
        <v>589</v>
      </c>
      <c r="I182" s="231" t="s">
        <v>550</v>
      </c>
      <c r="J182" s="231"/>
      <c r="K182" s="277"/>
    </row>
    <row r="183" spans="2:11" s="1" customFormat="1" ht="15" customHeight="1">
      <c r="B183" s="254"/>
      <c r="C183" s="231" t="s">
        <v>590</v>
      </c>
      <c r="D183" s="231"/>
      <c r="E183" s="231"/>
      <c r="F183" s="252" t="s">
        <v>515</v>
      </c>
      <c r="G183" s="231"/>
      <c r="H183" s="231" t="s">
        <v>591</v>
      </c>
      <c r="I183" s="231" t="s">
        <v>550</v>
      </c>
      <c r="J183" s="231"/>
      <c r="K183" s="277"/>
    </row>
    <row r="184" spans="2:11" s="1" customFormat="1" ht="15" customHeight="1">
      <c r="B184" s="254"/>
      <c r="C184" s="231" t="s">
        <v>579</v>
      </c>
      <c r="D184" s="231"/>
      <c r="E184" s="231"/>
      <c r="F184" s="252" t="s">
        <v>515</v>
      </c>
      <c r="G184" s="231"/>
      <c r="H184" s="231" t="s">
        <v>592</v>
      </c>
      <c r="I184" s="231" t="s">
        <v>550</v>
      </c>
      <c r="J184" s="231"/>
      <c r="K184" s="277"/>
    </row>
    <row r="185" spans="2:11" s="1" customFormat="1" ht="15" customHeight="1">
      <c r="B185" s="254"/>
      <c r="C185" s="231" t="s">
        <v>105</v>
      </c>
      <c r="D185" s="231"/>
      <c r="E185" s="231"/>
      <c r="F185" s="252" t="s">
        <v>521</v>
      </c>
      <c r="G185" s="231"/>
      <c r="H185" s="231" t="s">
        <v>593</v>
      </c>
      <c r="I185" s="231" t="s">
        <v>517</v>
      </c>
      <c r="J185" s="231">
        <v>50</v>
      </c>
      <c r="K185" s="277"/>
    </row>
    <row r="186" spans="2:11" s="1" customFormat="1" ht="15" customHeight="1">
      <c r="B186" s="254"/>
      <c r="C186" s="231" t="s">
        <v>594</v>
      </c>
      <c r="D186" s="231"/>
      <c r="E186" s="231"/>
      <c r="F186" s="252" t="s">
        <v>521</v>
      </c>
      <c r="G186" s="231"/>
      <c r="H186" s="231" t="s">
        <v>595</v>
      </c>
      <c r="I186" s="231" t="s">
        <v>596</v>
      </c>
      <c r="J186" s="231"/>
      <c r="K186" s="277"/>
    </row>
    <row r="187" spans="2:11" s="1" customFormat="1" ht="15" customHeight="1">
      <c r="B187" s="254"/>
      <c r="C187" s="231" t="s">
        <v>597</v>
      </c>
      <c r="D187" s="231"/>
      <c r="E187" s="231"/>
      <c r="F187" s="252" t="s">
        <v>521</v>
      </c>
      <c r="G187" s="231"/>
      <c r="H187" s="231" t="s">
        <v>598</v>
      </c>
      <c r="I187" s="231" t="s">
        <v>596</v>
      </c>
      <c r="J187" s="231"/>
      <c r="K187" s="277"/>
    </row>
    <row r="188" spans="2:11" s="1" customFormat="1" ht="15" customHeight="1">
      <c r="B188" s="254"/>
      <c r="C188" s="231" t="s">
        <v>599</v>
      </c>
      <c r="D188" s="231"/>
      <c r="E188" s="231"/>
      <c r="F188" s="252" t="s">
        <v>521</v>
      </c>
      <c r="G188" s="231"/>
      <c r="H188" s="231" t="s">
        <v>600</v>
      </c>
      <c r="I188" s="231" t="s">
        <v>596</v>
      </c>
      <c r="J188" s="231"/>
      <c r="K188" s="277"/>
    </row>
    <row r="189" spans="2:11" s="1" customFormat="1" ht="15" customHeight="1">
      <c r="B189" s="254"/>
      <c r="C189" s="290" t="s">
        <v>601</v>
      </c>
      <c r="D189" s="231"/>
      <c r="E189" s="231"/>
      <c r="F189" s="252" t="s">
        <v>521</v>
      </c>
      <c r="G189" s="231"/>
      <c r="H189" s="231" t="s">
        <v>602</v>
      </c>
      <c r="I189" s="231" t="s">
        <v>603</v>
      </c>
      <c r="J189" s="291" t="s">
        <v>604</v>
      </c>
      <c r="K189" s="277"/>
    </row>
    <row r="190" spans="2:11" s="15" customFormat="1" ht="15" customHeight="1">
      <c r="B190" s="292"/>
      <c r="C190" s="293" t="s">
        <v>605</v>
      </c>
      <c r="D190" s="294"/>
      <c r="E190" s="294"/>
      <c r="F190" s="295" t="s">
        <v>521</v>
      </c>
      <c r="G190" s="294"/>
      <c r="H190" s="294" t="s">
        <v>606</v>
      </c>
      <c r="I190" s="294" t="s">
        <v>603</v>
      </c>
      <c r="J190" s="296" t="s">
        <v>604</v>
      </c>
      <c r="K190" s="297"/>
    </row>
    <row r="191" spans="2:11" s="1" customFormat="1" ht="15" customHeight="1">
      <c r="B191" s="254"/>
      <c r="C191" s="290" t="s">
        <v>41</v>
      </c>
      <c r="D191" s="231"/>
      <c r="E191" s="231"/>
      <c r="F191" s="252" t="s">
        <v>515</v>
      </c>
      <c r="G191" s="231"/>
      <c r="H191" s="228" t="s">
        <v>607</v>
      </c>
      <c r="I191" s="231" t="s">
        <v>608</v>
      </c>
      <c r="J191" s="231"/>
      <c r="K191" s="277"/>
    </row>
    <row r="192" spans="2:11" s="1" customFormat="1" ht="15" customHeight="1">
      <c r="B192" s="254"/>
      <c r="C192" s="290" t="s">
        <v>609</v>
      </c>
      <c r="D192" s="231"/>
      <c r="E192" s="231"/>
      <c r="F192" s="252" t="s">
        <v>515</v>
      </c>
      <c r="G192" s="231"/>
      <c r="H192" s="231" t="s">
        <v>610</v>
      </c>
      <c r="I192" s="231" t="s">
        <v>550</v>
      </c>
      <c r="J192" s="231"/>
      <c r="K192" s="277"/>
    </row>
    <row r="193" spans="2:11" s="1" customFormat="1" ht="15" customHeight="1">
      <c r="B193" s="254"/>
      <c r="C193" s="290" t="s">
        <v>611</v>
      </c>
      <c r="D193" s="231"/>
      <c r="E193" s="231"/>
      <c r="F193" s="252" t="s">
        <v>515</v>
      </c>
      <c r="G193" s="231"/>
      <c r="H193" s="231" t="s">
        <v>612</v>
      </c>
      <c r="I193" s="231" t="s">
        <v>550</v>
      </c>
      <c r="J193" s="231"/>
      <c r="K193" s="277"/>
    </row>
    <row r="194" spans="2:11" s="1" customFormat="1" ht="15" customHeight="1">
      <c r="B194" s="254"/>
      <c r="C194" s="290" t="s">
        <v>613</v>
      </c>
      <c r="D194" s="231"/>
      <c r="E194" s="231"/>
      <c r="F194" s="252" t="s">
        <v>521</v>
      </c>
      <c r="G194" s="231"/>
      <c r="H194" s="231" t="s">
        <v>614</v>
      </c>
      <c r="I194" s="231" t="s">
        <v>550</v>
      </c>
      <c r="J194" s="231"/>
      <c r="K194" s="277"/>
    </row>
    <row r="195" spans="2:11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pans="2:11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pans="2:11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pans="2:11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pans="2:11" s="1" customFormat="1" ht="13.5">
      <c r="B199" s="220"/>
      <c r="C199" s="221"/>
      <c r="D199" s="221"/>
      <c r="E199" s="221"/>
      <c r="F199" s="221"/>
      <c r="G199" s="221"/>
      <c r="H199" s="221"/>
      <c r="I199" s="221"/>
      <c r="J199" s="221"/>
      <c r="K199" s="222"/>
    </row>
    <row r="200" spans="2:11" s="1" customFormat="1" ht="21">
      <c r="B200" s="223"/>
      <c r="C200" s="358" t="s">
        <v>615</v>
      </c>
      <c r="D200" s="358"/>
      <c r="E200" s="358"/>
      <c r="F200" s="358"/>
      <c r="G200" s="358"/>
      <c r="H200" s="358"/>
      <c r="I200" s="358"/>
      <c r="J200" s="358"/>
      <c r="K200" s="224"/>
    </row>
    <row r="201" spans="2:11" s="1" customFormat="1" ht="25.5" customHeight="1">
      <c r="B201" s="223"/>
      <c r="C201" s="299" t="s">
        <v>616</v>
      </c>
      <c r="D201" s="299"/>
      <c r="E201" s="299"/>
      <c r="F201" s="299" t="s">
        <v>617</v>
      </c>
      <c r="G201" s="300"/>
      <c r="H201" s="361" t="s">
        <v>618</v>
      </c>
      <c r="I201" s="361"/>
      <c r="J201" s="361"/>
      <c r="K201" s="224"/>
    </row>
    <row r="202" spans="2:11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pans="2:11" s="1" customFormat="1" ht="15" customHeight="1">
      <c r="B203" s="254"/>
      <c r="C203" s="231" t="s">
        <v>608</v>
      </c>
      <c r="D203" s="231"/>
      <c r="E203" s="231"/>
      <c r="F203" s="252" t="s">
        <v>42</v>
      </c>
      <c r="G203" s="231"/>
      <c r="H203" s="362" t="s">
        <v>619</v>
      </c>
      <c r="I203" s="362"/>
      <c r="J203" s="362"/>
      <c r="K203" s="277"/>
    </row>
    <row r="204" spans="2:11" s="1" customFormat="1" ht="15" customHeight="1">
      <c r="B204" s="254"/>
      <c r="C204" s="231"/>
      <c r="D204" s="231"/>
      <c r="E204" s="231"/>
      <c r="F204" s="252" t="s">
        <v>43</v>
      </c>
      <c r="G204" s="231"/>
      <c r="H204" s="362" t="s">
        <v>620</v>
      </c>
      <c r="I204" s="362"/>
      <c r="J204" s="362"/>
      <c r="K204" s="277"/>
    </row>
    <row r="205" spans="2:11" s="1" customFormat="1" ht="15" customHeight="1">
      <c r="B205" s="254"/>
      <c r="C205" s="231"/>
      <c r="D205" s="231"/>
      <c r="E205" s="231"/>
      <c r="F205" s="252" t="s">
        <v>46</v>
      </c>
      <c r="G205" s="231"/>
      <c r="H205" s="362" t="s">
        <v>621</v>
      </c>
      <c r="I205" s="362"/>
      <c r="J205" s="362"/>
      <c r="K205" s="277"/>
    </row>
    <row r="206" spans="2:11" s="1" customFormat="1" ht="15" customHeight="1">
      <c r="B206" s="254"/>
      <c r="C206" s="231"/>
      <c r="D206" s="231"/>
      <c r="E206" s="231"/>
      <c r="F206" s="252" t="s">
        <v>44</v>
      </c>
      <c r="G206" s="231"/>
      <c r="H206" s="362" t="s">
        <v>622</v>
      </c>
      <c r="I206" s="362"/>
      <c r="J206" s="362"/>
      <c r="K206" s="277"/>
    </row>
    <row r="207" spans="2:11" s="1" customFormat="1" ht="15" customHeight="1">
      <c r="B207" s="254"/>
      <c r="C207" s="231"/>
      <c r="D207" s="231"/>
      <c r="E207" s="231"/>
      <c r="F207" s="252" t="s">
        <v>45</v>
      </c>
      <c r="G207" s="231"/>
      <c r="H207" s="362" t="s">
        <v>623</v>
      </c>
      <c r="I207" s="362"/>
      <c r="J207" s="362"/>
      <c r="K207" s="277"/>
    </row>
    <row r="208" spans="2:11" s="1" customFormat="1" ht="15" customHeight="1">
      <c r="B208" s="254"/>
      <c r="C208" s="231"/>
      <c r="D208" s="231"/>
      <c r="E208" s="231"/>
      <c r="F208" s="252"/>
      <c r="G208" s="231"/>
      <c r="H208" s="231"/>
      <c r="I208" s="231"/>
      <c r="J208" s="231"/>
      <c r="K208" s="277"/>
    </row>
    <row r="209" spans="2:11" s="1" customFormat="1" ht="15" customHeight="1">
      <c r="B209" s="254"/>
      <c r="C209" s="231" t="s">
        <v>562</v>
      </c>
      <c r="D209" s="231"/>
      <c r="E209" s="231"/>
      <c r="F209" s="252" t="s">
        <v>78</v>
      </c>
      <c r="G209" s="231"/>
      <c r="H209" s="362" t="s">
        <v>624</v>
      </c>
      <c r="I209" s="362"/>
      <c r="J209" s="362"/>
      <c r="K209" s="277"/>
    </row>
    <row r="210" spans="2:11" s="1" customFormat="1" ht="15" customHeight="1">
      <c r="B210" s="254"/>
      <c r="C210" s="231"/>
      <c r="D210" s="231"/>
      <c r="E210" s="231"/>
      <c r="F210" s="252" t="s">
        <v>459</v>
      </c>
      <c r="G210" s="231"/>
      <c r="H210" s="362" t="s">
        <v>460</v>
      </c>
      <c r="I210" s="362"/>
      <c r="J210" s="362"/>
      <c r="K210" s="277"/>
    </row>
    <row r="211" spans="2:11" s="1" customFormat="1" ht="15" customHeight="1">
      <c r="B211" s="254"/>
      <c r="C211" s="231"/>
      <c r="D211" s="231"/>
      <c r="E211" s="231"/>
      <c r="F211" s="252" t="s">
        <v>457</v>
      </c>
      <c r="G211" s="231"/>
      <c r="H211" s="362" t="s">
        <v>625</v>
      </c>
      <c r="I211" s="362"/>
      <c r="J211" s="362"/>
      <c r="K211" s="277"/>
    </row>
    <row r="212" spans="2:11" s="1" customFormat="1" ht="15" customHeight="1">
      <c r="B212" s="301"/>
      <c r="C212" s="231"/>
      <c r="D212" s="231"/>
      <c r="E212" s="231"/>
      <c r="F212" s="252" t="s">
        <v>83</v>
      </c>
      <c r="G212" s="290"/>
      <c r="H212" s="363" t="s">
        <v>84</v>
      </c>
      <c r="I212" s="363"/>
      <c r="J212" s="363"/>
      <c r="K212" s="302"/>
    </row>
    <row r="213" spans="2:11" s="1" customFormat="1" ht="15" customHeight="1">
      <c r="B213" s="301"/>
      <c r="C213" s="231"/>
      <c r="D213" s="231"/>
      <c r="E213" s="231"/>
      <c r="F213" s="252" t="s">
        <v>461</v>
      </c>
      <c r="G213" s="290"/>
      <c r="H213" s="363" t="s">
        <v>409</v>
      </c>
      <c r="I213" s="363"/>
      <c r="J213" s="363"/>
      <c r="K213" s="302"/>
    </row>
    <row r="214" spans="2:11" s="1" customFormat="1" ht="15" customHeight="1">
      <c r="B214" s="301"/>
      <c r="C214" s="231"/>
      <c r="D214" s="231"/>
      <c r="E214" s="231"/>
      <c r="F214" s="252"/>
      <c r="G214" s="290"/>
      <c r="H214" s="281"/>
      <c r="I214" s="281"/>
      <c r="J214" s="281"/>
      <c r="K214" s="302"/>
    </row>
    <row r="215" spans="2:11" s="1" customFormat="1" ht="15" customHeight="1">
      <c r="B215" s="301"/>
      <c r="C215" s="231" t="s">
        <v>586</v>
      </c>
      <c r="D215" s="231"/>
      <c r="E215" s="231"/>
      <c r="F215" s="252">
        <v>1</v>
      </c>
      <c r="G215" s="290"/>
      <c r="H215" s="363" t="s">
        <v>626</v>
      </c>
      <c r="I215" s="363"/>
      <c r="J215" s="363"/>
      <c r="K215" s="302"/>
    </row>
    <row r="216" spans="2:11" s="1" customFormat="1" ht="15" customHeight="1">
      <c r="B216" s="301"/>
      <c r="C216" s="231"/>
      <c r="D216" s="231"/>
      <c r="E216" s="231"/>
      <c r="F216" s="252">
        <v>2</v>
      </c>
      <c r="G216" s="290"/>
      <c r="H216" s="363" t="s">
        <v>627</v>
      </c>
      <c r="I216" s="363"/>
      <c r="J216" s="363"/>
      <c r="K216" s="302"/>
    </row>
    <row r="217" spans="2:11" s="1" customFormat="1" ht="15" customHeight="1">
      <c r="B217" s="301"/>
      <c r="C217" s="231"/>
      <c r="D217" s="231"/>
      <c r="E217" s="231"/>
      <c r="F217" s="252">
        <v>3</v>
      </c>
      <c r="G217" s="290"/>
      <c r="H217" s="363" t="s">
        <v>628</v>
      </c>
      <c r="I217" s="363"/>
      <c r="J217" s="363"/>
      <c r="K217" s="302"/>
    </row>
    <row r="218" spans="2:11" s="1" customFormat="1" ht="15" customHeight="1">
      <c r="B218" s="301"/>
      <c r="C218" s="231"/>
      <c r="D218" s="231"/>
      <c r="E218" s="231"/>
      <c r="F218" s="252">
        <v>4</v>
      </c>
      <c r="G218" s="290"/>
      <c r="H218" s="363" t="s">
        <v>629</v>
      </c>
      <c r="I218" s="363"/>
      <c r="J218" s="363"/>
      <c r="K218" s="302"/>
    </row>
    <row r="219" spans="2:11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  <_dlc_DocId xmlns="85f4b5cc-4033-44c7-b405-f5eed34c8154">HCUZCRXN6NH5-581495652-25734</_dlc_DocId>
    <_dlc_DocIdUrl xmlns="85f4b5cc-4033-44c7-b405-f5eed34c8154">
      <Url>https://spucr.sharepoint.com/sites/Portal/544101/_layouts/15/DocIdRedir.aspx?ID=HCUZCRXN6NH5-581495652-25734</Url>
      <Description>HCUZCRXN6NH5-581495652-25734</Description>
    </_dlc_DocIdUrl>
  </documentManagement>
</p:properties>
</file>

<file path=customXml/itemProps1.xml><?xml version="1.0" encoding="utf-8"?>
<ds:datastoreItem xmlns:ds="http://schemas.openxmlformats.org/officeDocument/2006/customXml" ds:itemID="{D656FEAE-11F1-4247-BEF7-BA4DE56F7E19}"/>
</file>

<file path=customXml/itemProps2.xml><?xml version="1.0" encoding="utf-8"?>
<ds:datastoreItem xmlns:ds="http://schemas.openxmlformats.org/officeDocument/2006/customXml" ds:itemID="{EF63BFEA-D3E7-4ABD-B0D3-95BD10B566F6}"/>
</file>

<file path=customXml/itemProps3.xml><?xml version="1.0" encoding="utf-8"?>
<ds:datastoreItem xmlns:ds="http://schemas.openxmlformats.org/officeDocument/2006/customXml" ds:itemID="{269B4CA7-88CD-416B-95C1-D6667B4516B6}"/>
</file>

<file path=customXml/itemProps4.xml><?xml version="1.0" encoding="utf-8"?>
<ds:datastoreItem xmlns:ds="http://schemas.openxmlformats.org/officeDocument/2006/customXml" ds:itemID="{DE59544F-01E9-44C0-9897-2E2EA255E7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SO-102 - Polní cesta DC6</vt:lpstr>
      <vt:lpstr>VON - Vedlejší a ostatní ...</vt:lpstr>
      <vt:lpstr>Pokyny pro vyplnění</vt:lpstr>
      <vt:lpstr>'Rekapitulace stavby'!Názvy_tisku</vt:lpstr>
      <vt:lpstr>'SO-102 - Polní cesta DC6'!Názvy_tisku</vt:lpstr>
      <vt:lpstr>'VON - Vedlejší a ostatní ...'!Názvy_tisku</vt:lpstr>
      <vt:lpstr>'Pokyny pro vyplnění'!Oblast_tisku</vt:lpstr>
      <vt:lpstr>'Rekapitulace stavby'!Oblast_tisku</vt:lpstr>
      <vt:lpstr>'SO-102 - Polní cesta DC6'!Oblast_tisku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2025-01-17T06:51:01Z</dcterms:created>
  <dcterms:modified xsi:type="dcterms:W3CDTF">2025-01-17T06:51:57Z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0x01010055EA575BC929BB4C87864425B5F819F0</vt:lpwstr>
  </property>
  <property fmtid="{D5CDD505-2E9C-101B-9397-08002B2CF9AE}" pid="3" name="_dlc_DocIdItemGuid">
    <vt:lpwstr>dd01e9a1-b640-4d06-a37c-4b75f87b478a</vt:lpwstr>
  </property>
</Properties>
</file>